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autoCompressPictures="0" defaultThemeVersion="124226"/>
  <mc:AlternateContent xmlns:mc="http://schemas.openxmlformats.org/markup-compatibility/2006">
    <mc:Choice Requires="x15">
      <x15ac:absPath xmlns:x15ac="http://schemas.microsoft.com/office/spreadsheetml/2010/11/ac" url="E:\HBKU 2021\Student projects\Sex differences HIIT outcomes\Manuscript drafts\Final for submission\Response and resubmission\Resubmission\"/>
    </mc:Choice>
  </mc:AlternateContent>
  <xr:revisionPtr revIDLastSave="0" documentId="13_ncr:1_{C02C2250-B5D9-43E4-8392-77628ED0CA5D}" xr6:coauthVersionLast="47" xr6:coauthVersionMax="47" xr10:uidLastSave="{00000000-0000-0000-0000-000000000000}"/>
  <bookViews>
    <workbookView xWindow="348" yWindow="552" windowWidth="21540" windowHeight="10200" tabRatio="910" xr2:uid="{00000000-000D-0000-FFFF-FFFF00000000}"/>
  </bookViews>
  <sheets>
    <sheet name="VO2max VO2peak" sheetId="9" r:id="rId1"/>
    <sheet name="Performance Outcomes" sheetId="13" r:id="rId2"/>
    <sheet name="Figures" sheetId="17" r:id="rId3"/>
    <sheet name="From individual data" sheetId="25" r:id="rId4"/>
    <sheet name="Correlation coefficients" sheetId="18" r:id="rId5"/>
    <sheet name="Participants all studies" sheetId="20" r:id="rId6"/>
    <sheet name="Unweighted mean diffs" sheetId="2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68" i="23" l="1"/>
  <c r="F468" i="23"/>
  <c r="C468" i="23"/>
  <c r="B468" i="23"/>
  <c r="I467" i="23"/>
  <c r="G467" i="23"/>
  <c r="F467" i="23"/>
  <c r="C467" i="23"/>
  <c r="B467" i="23"/>
  <c r="E466" i="23"/>
  <c r="D466" i="23"/>
  <c r="E465" i="23"/>
  <c r="E467" i="23" s="1"/>
  <c r="D465" i="23"/>
  <c r="D467" i="23" s="1"/>
  <c r="G461" i="23"/>
  <c r="F461" i="23"/>
  <c r="C461" i="23"/>
  <c r="B461" i="23"/>
  <c r="I460" i="23"/>
  <c r="G460" i="23"/>
  <c r="F460" i="23"/>
  <c r="D460" i="23"/>
  <c r="C460" i="23"/>
  <c r="B460" i="23"/>
  <c r="E459" i="23"/>
  <c r="D459" i="23"/>
  <c r="E458" i="23"/>
  <c r="E460" i="23" s="1"/>
  <c r="D458" i="23"/>
  <c r="D461" i="23" s="1"/>
  <c r="G454" i="23"/>
  <c r="F454" i="23"/>
  <c r="C454" i="23"/>
  <c r="B454" i="23"/>
  <c r="I453" i="23"/>
  <c r="G453" i="23"/>
  <c r="F453" i="23"/>
  <c r="C453" i="23"/>
  <c r="B453" i="23"/>
  <c r="E452" i="23"/>
  <c r="D452" i="23"/>
  <c r="E451" i="23"/>
  <c r="D451" i="23"/>
  <c r="E450" i="23"/>
  <c r="D450" i="23"/>
  <c r="D449" i="23"/>
  <c r="E449" i="23" s="1"/>
  <c r="E448" i="23"/>
  <c r="D448" i="23"/>
  <c r="E447" i="23"/>
  <c r="D447" i="23"/>
  <c r="E446" i="23"/>
  <c r="D446" i="23"/>
  <c r="D453" i="23" s="1"/>
  <c r="G442" i="23"/>
  <c r="F442" i="23"/>
  <c r="C442" i="23"/>
  <c r="B442" i="23"/>
  <c r="I441" i="23"/>
  <c r="G441" i="23"/>
  <c r="F441" i="23"/>
  <c r="C441" i="23"/>
  <c r="B441" i="23"/>
  <c r="D440" i="23"/>
  <c r="E440" i="23" s="1"/>
  <c r="E439" i="23"/>
  <c r="D439" i="23"/>
  <c r="D438" i="23"/>
  <c r="E438" i="23" s="1"/>
  <c r="E437" i="23"/>
  <c r="D437" i="23"/>
  <c r="D436" i="23"/>
  <c r="E436" i="23" s="1"/>
  <c r="E435" i="23"/>
  <c r="D435" i="23"/>
  <c r="D434" i="23"/>
  <c r="E434" i="23" s="1"/>
  <c r="D468" i="23" l="1"/>
  <c r="E468" i="23"/>
  <c r="E461" i="23"/>
  <c r="E453" i="23"/>
  <c r="D454" i="23"/>
  <c r="E454" i="23"/>
  <c r="E441" i="23"/>
  <c r="E442" i="23"/>
  <c r="D442" i="23"/>
  <c r="D441" i="23"/>
  <c r="G429" i="23" l="1"/>
  <c r="F429" i="23"/>
  <c r="C429" i="23"/>
  <c r="B429" i="23"/>
  <c r="I428" i="23"/>
  <c r="G428" i="23"/>
  <c r="F428" i="23"/>
  <c r="C428" i="23"/>
  <c r="B428" i="23"/>
  <c r="E427" i="23"/>
  <c r="D427" i="23"/>
  <c r="D426" i="23"/>
  <c r="E426" i="23" s="1"/>
  <c r="D425" i="23"/>
  <c r="E425" i="23" s="1"/>
  <c r="D424" i="23"/>
  <c r="E424" i="23" s="1"/>
  <c r="E423" i="23"/>
  <c r="E428" i="23" s="1"/>
  <c r="D423" i="23"/>
  <c r="D428" i="23" s="1"/>
  <c r="G419" i="23"/>
  <c r="F419" i="23"/>
  <c r="C419" i="23"/>
  <c r="B419" i="23"/>
  <c r="I418" i="23"/>
  <c r="G418" i="23"/>
  <c r="F418" i="23"/>
  <c r="C418" i="23"/>
  <c r="B418" i="23"/>
  <c r="E417" i="23"/>
  <c r="D417" i="23"/>
  <c r="D416" i="23"/>
  <c r="E416" i="23" s="1"/>
  <c r="E415" i="23"/>
  <c r="D415" i="23"/>
  <c r="D414" i="23"/>
  <c r="D419" i="23" s="1"/>
  <c r="E413" i="23"/>
  <c r="D413" i="23"/>
  <c r="D418" i="23" s="1"/>
  <c r="G409" i="23"/>
  <c r="F409" i="23"/>
  <c r="C409" i="23"/>
  <c r="B409" i="23"/>
  <c r="I408" i="23"/>
  <c r="G408" i="23"/>
  <c r="F408" i="23"/>
  <c r="C408" i="23"/>
  <c r="B408" i="23"/>
  <c r="E407" i="23"/>
  <c r="D407" i="23"/>
  <c r="E406" i="23"/>
  <c r="D406" i="23"/>
  <c r="D405" i="23"/>
  <c r="E405" i="23" s="1"/>
  <c r="D404" i="23"/>
  <c r="E404" i="23" s="1"/>
  <c r="E403" i="23"/>
  <c r="D403" i="23"/>
  <c r="E402" i="23"/>
  <c r="D402" i="23"/>
  <c r="D401" i="23"/>
  <c r="E401" i="23" s="1"/>
  <c r="D400" i="23"/>
  <c r="E400" i="23" s="1"/>
  <c r="E399" i="23"/>
  <c r="D399" i="23"/>
  <c r="E398" i="23"/>
  <c r="E408" i="23" s="1"/>
  <c r="D398" i="23"/>
  <c r="D408" i="23" s="1"/>
  <c r="G394" i="23"/>
  <c r="F394" i="23"/>
  <c r="C394" i="23"/>
  <c r="B394" i="23"/>
  <c r="I393" i="23"/>
  <c r="G393" i="23"/>
  <c r="F393" i="23"/>
  <c r="C393" i="23"/>
  <c r="B393" i="23"/>
  <c r="E392" i="23"/>
  <c r="D392" i="23"/>
  <c r="D391" i="23"/>
  <c r="E391" i="23" s="1"/>
  <c r="E390" i="23"/>
  <c r="D390" i="23"/>
  <c r="D389" i="23"/>
  <c r="E389" i="23" s="1"/>
  <c r="E388" i="23"/>
  <c r="D388" i="23"/>
  <c r="D387" i="23"/>
  <c r="E387" i="23" s="1"/>
  <c r="E386" i="23"/>
  <c r="D386" i="23"/>
  <c r="D385" i="23"/>
  <c r="E385" i="23" s="1"/>
  <c r="E384" i="23"/>
  <c r="D384" i="23"/>
  <c r="D383" i="23"/>
  <c r="D393" i="23" s="1"/>
  <c r="G379" i="23"/>
  <c r="F379" i="23"/>
  <c r="C379" i="23"/>
  <c r="B379" i="23"/>
  <c r="I378" i="23"/>
  <c r="G378" i="23"/>
  <c r="F378" i="23"/>
  <c r="C378" i="23"/>
  <c r="B378" i="23"/>
  <c r="E377" i="23"/>
  <c r="D377" i="23"/>
  <c r="D376" i="23"/>
  <c r="E376" i="23" s="1"/>
  <c r="D375" i="23"/>
  <c r="E375" i="23" s="1"/>
  <c r="D374" i="23"/>
  <c r="D379" i="23" s="1"/>
  <c r="G370" i="23"/>
  <c r="F370" i="23"/>
  <c r="C370" i="23"/>
  <c r="B370" i="23"/>
  <c r="I369" i="23"/>
  <c r="G369" i="23"/>
  <c r="F369" i="23"/>
  <c r="C369" i="23"/>
  <c r="B369" i="23"/>
  <c r="E368" i="23"/>
  <c r="D368" i="23"/>
  <c r="E367" i="23"/>
  <c r="D367" i="23"/>
  <c r="E366" i="23"/>
  <c r="D366" i="23"/>
  <c r="D365" i="23"/>
  <c r="D369" i="23" s="1"/>
  <c r="G360" i="23"/>
  <c r="F360" i="23"/>
  <c r="C360" i="23"/>
  <c r="B360" i="23"/>
  <c r="I359" i="23"/>
  <c r="G359" i="23"/>
  <c r="F359" i="23"/>
  <c r="C359" i="23"/>
  <c r="B359" i="23"/>
  <c r="D358" i="23"/>
  <c r="E358" i="23" s="1"/>
  <c r="E357" i="23"/>
  <c r="D357" i="23"/>
  <c r="D356" i="23"/>
  <c r="E356" i="23" s="1"/>
  <c r="E355" i="23"/>
  <c r="D355" i="23"/>
  <c r="D354" i="23"/>
  <c r="E354" i="23" s="1"/>
  <c r="E353" i="23"/>
  <c r="D353" i="23"/>
  <c r="D352" i="23"/>
  <c r="E352" i="23" s="1"/>
  <c r="E351" i="23"/>
  <c r="D351" i="23"/>
  <c r="D350" i="23"/>
  <c r="D360" i="23" s="1"/>
  <c r="G346" i="23"/>
  <c r="F346" i="23"/>
  <c r="C346" i="23"/>
  <c r="B346" i="23"/>
  <c r="I345" i="23"/>
  <c r="G345" i="23"/>
  <c r="F345" i="23"/>
  <c r="C345" i="23"/>
  <c r="B345" i="23"/>
  <c r="E344" i="23"/>
  <c r="D344" i="23"/>
  <c r="D343" i="23"/>
  <c r="E343" i="23" s="1"/>
  <c r="D342" i="23"/>
  <c r="E342" i="23" s="1"/>
  <c r="E341" i="23"/>
  <c r="D341" i="23"/>
  <c r="E340" i="23"/>
  <c r="D340" i="23"/>
  <c r="D339" i="23"/>
  <c r="D346" i="23" s="1"/>
  <c r="D338" i="23"/>
  <c r="E338" i="23" s="1"/>
  <c r="E337" i="23"/>
  <c r="D337" i="23"/>
  <c r="E336" i="23"/>
  <c r="D336" i="23"/>
  <c r="D345" i="23" s="1"/>
  <c r="G332" i="23"/>
  <c r="F332" i="23"/>
  <c r="C332" i="23"/>
  <c r="B332" i="23"/>
  <c r="I331" i="23"/>
  <c r="G331" i="23"/>
  <c r="F331" i="23"/>
  <c r="C331" i="23"/>
  <c r="B331" i="23"/>
  <c r="D330" i="23"/>
  <c r="E330" i="23" s="1"/>
  <c r="E329" i="23"/>
  <c r="D329" i="23"/>
  <c r="D328" i="23"/>
  <c r="E328" i="23" s="1"/>
  <c r="D327" i="23"/>
  <c r="E327" i="23" s="1"/>
  <c r="D326" i="23"/>
  <c r="E326" i="23" s="1"/>
  <c r="E325" i="23"/>
  <c r="D325" i="23"/>
  <c r="D324" i="23"/>
  <c r="E324" i="23" s="1"/>
  <c r="D323" i="23"/>
  <c r="E323" i="23" s="1"/>
  <c r="D322" i="23"/>
  <c r="E322" i="23" s="1"/>
  <c r="E321" i="23"/>
  <c r="D321" i="23"/>
  <c r="D320" i="23"/>
  <c r="E320" i="23" s="1"/>
  <c r="G316" i="23"/>
  <c r="F316" i="23"/>
  <c r="D316" i="23"/>
  <c r="C316" i="23"/>
  <c r="B316" i="23"/>
  <c r="I315" i="23"/>
  <c r="G315" i="23"/>
  <c r="F315" i="23"/>
  <c r="C315" i="23"/>
  <c r="B315" i="23"/>
  <c r="E314" i="23"/>
  <c r="D314" i="23"/>
  <c r="D313" i="23"/>
  <c r="E313" i="23" s="1"/>
  <c r="D312" i="23"/>
  <c r="E312" i="23" s="1"/>
  <c r="E311" i="23"/>
  <c r="D311" i="23"/>
  <c r="E310" i="23"/>
  <c r="D310" i="23"/>
  <c r="D309" i="23"/>
  <c r="E309" i="23" s="1"/>
  <c r="D308" i="23"/>
  <c r="E308" i="23" s="1"/>
  <c r="E307" i="23"/>
  <c r="D307" i="23"/>
  <c r="E306" i="23"/>
  <c r="D306" i="23"/>
  <c r="D305" i="23"/>
  <c r="E305" i="23" s="1"/>
  <c r="D304" i="23"/>
  <c r="E304" i="23" s="1"/>
  <c r="D429" i="23" l="1"/>
  <c r="E429" i="23"/>
  <c r="E419" i="23"/>
  <c r="E414" i="23"/>
  <c r="E418" i="23" s="1"/>
  <c r="D409" i="23"/>
  <c r="E409" i="23"/>
  <c r="E383" i="23"/>
  <c r="D394" i="23"/>
  <c r="E374" i="23"/>
  <c r="D378" i="23"/>
  <c r="E365" i="23"/>
  <c r="D370" i="23"/>
  <c r="E350" i="23"/>
  <c r="D359" i="23"/>
  <c r="E339" i="23"/>
  <c r="E345" i="23" s="1"/>
  <c r="E331" i="23"/>
  <c r="E332" i="23"/>
  <c r="D332" i="23"/>
  <c r="D331" i="23"/>
  <c r="E316" i="23"/>
  <c r="E315" i="23"/>
  <c r="D315" i="23"/>
  <c r="E394" i="23" l="1"/>
  <c r="E393" i="23"/>
  <c r="E378" i="23"/>
  <c r="E379" i="23"/>
  <c r="E369" i="23"/>
  <c r="E370" i="23"/>
  <c r="E359" i="23"/>
  <c r="E360" i="23"/>
  <c r="E346" i="23"/>
  <c r="G176" i="23" l="1"/>
  <c r="F176" i="23"/>
  <c r="C176" i="23"/>
  <c r="B176" i="23"/>
  <c r="I175" i="23"/>
  <c r="G175" i="23"/>
  <c r="F175" i="23"/>
  <c r="C175" i="23"/>
  <c r="B175" i="23"/>
  <c r="D174" i="23"/>
  <c r="E174" i="23" s="1"/>
  <c r="E173" i="23"/>
  <c r="D173" i="23"/>
  <c r="D172" i="23"/>
  <c r="E172" i="23" s="1"/>
  <c r="D171" i="23"/>
  <c r="E171" i="23" s="1"/>
  <c r="D170" i="23"/>
  <c r="D175" i="23" s="1"/>
  <c r="G166" i="23"/>
  <c r="F166" i="23"/>
  <c r="C166" i="23"/>
  <c r="B166" i="23"/>
  <c r="I165" i="23"/>
  <c r="G165" i="23"/>
  <c r="F165" i="23"/>
  <c r="C165" i="23"/>
  <c r="B165" i="23"/>
  <c r="E164" i="23"/>
  <c r="D164" i="23"/>
  <c r="D163" i="23"/>
  <c r="E163" i="23" s="1"/>
  <c r="D162" i="23"/>
  <c r="E162" i="23" s="1"/>
  <c r="D161" i="23"/>
  <c r="E161" i="23" s="1"/>
  <c r="E160" i="23"/>
  <c r="D160" i="23"/>
  <c r="D159" i="23"/>
  <c r="E159" i="23" s="1"/>
  <c r="D158" i="23"/>
  <c r="E158" i="23" s="1"/>
  <c r="D157" i="23"/>
  <c r="E157" i="23" s="1"/>
  <c r="E156" i="23"/>
  <c r="D156" i="23"/>
  <c r="D155" i="23"/>
  <c r="D165" i="23" s="1"/>
  <c r="G299" i="23"/>
  <c r="F299" i="23"/>
  <c r="C299" i="23"/>
  <c r="B299" i="23"/>
  <c r="I298" i="23"/>
  <c r="G298" i="23"/>
  <c r="F298" i="23"/>
  <c r="C298" i="23"/>
  <c r="B298" i="23"/>
  <c r="D297" i="23"/>
  <c r="E297" i="23" s="1"/>
  <c r="D296" i="23"/>
  <c r="D298" i="23" s="1"/>
  <c r="G292" i="23"/>
  <c r="F292" i="23"/>
  <c r="C292" i="23"/>
  <c r="B292" i="23"/>
  <c r="I291" i="23"/>
  <c r="G291" i="23"/>
  <c r="F291" i="23"/>
  <c r="C291" i="23"/>
  <c r="B291" i="23"/>
  <c r="D290" i="23"/>
  <c r="E290" i="23" s="1"/>
  <c r="D289" i="23"/>
  <c r="D292" i="23" s="1"/>
  <c r="G285" i="23"/>
  <c r="F285" i="23"/>
  <c r="C285" i="23"/>
  <c r="B285" i="23"/>
  <c r="I284" i="23"/>
  <c r="G284" i="23"/>
  <c r="F284" i="23"/>
  <c r="C284" i="23"/>
  <c r="B284" i="23"/>
  <c r="D283" i="23"/>
  <c r="E283" i="23" s="1"/>
  <c r="D282" i="23"/>
  <c r="G278" i="23"/>
  <c r="F278" i="23"/>
  <c r="C278" i="23"/>
  <c r="B278" i="23"/>
  <c r="I277" i="23"/>
  <c r="G277" i="23"/>
  <c r="F277" i="23"/>
  <c r="C277" i="23"/>
  <c r="B277" i="23"/>
  <c r="D276" i="23"/>
  <c r="D275" i="23"/>
  <c r="D278" i="23" s="1"/>
  <c r="G271" i="23"/>
  <c r="F271" i="23"/>
  <c r="C271" i="23"/>
  <c r="B271" i="23"/>
  <c r="I270" i="23"/>
  <c r="G270" i="23"/>
  <c r="F270" i="23"/>
  <c r="C270" i="23"/>
  <c r="B270" i="23"/>
  <c r="D269" i="23"/>
  <c r="E269" i="23" s="1"/>
  <c r="D268" i="23"/>
  <c r="E268" i="23" s="1"/>
  <c r="D267" i="23"/>
  <c r="E267" i="23" s="1"/>
  <c r="D266" i="23"/>
  <c r="G262" i="23"/>
  <c r="F262" i="23"/>
  <c r="C262" i="23"/>
  <c r="B262" i="23"/>
  <c r="I261" i="23"/>
  <c r="G261" i="23"/>
  <c r="F261" i="23"/>
  <c r="C261" i="23"/>
  <c r="B261" i="23"/>
  <c r="D260" i="23"/>
  <c r="E260" i="23" s="1"/>
  <c r="D259" i="23"/>
  <c r="E259" i="23" s="1"/>
  <c r="D258" i="23"/>
  <c r="E258" i="23" s="1"/>
  <c r="D257" i="23"/>
  <c r="D261" i="23" s="1"/>
  <c r="I107" i="23"/>
  <c r="I97" i="23"/>
  <c r="I73" i="23"/>
  <c r="I63" i="23"/>
  <c r="G116" i="23"/>
  <c r="F116" i="23"/>
  <c r="C116" i="23"/>
  <c r="B116" i="23"/>
  <c r="I115" i="23"/>
  <c r="G115" i="23"/>
  <c r="F115" i="23"/>
  <c r="C115" i="23"/>
  <c r="B115" i="23"/>
  <c r="D114" i="23"/>
  <c r="E114" i="23" s="1"/>
  <c r="D113" i="23"/>
  <c r="E113" i="23" s="1"/>
  <c r="D112" i="23"/>
  <c r="E112" i="23" s="1"/>
  <c r="G108" i="23"/>
  <c r="F108" i="23"/>
  <c r="C108" i="23"/>
  <c r="B108" i="23"/>
  <c r="G107" i="23"/>
  <c r="F107" i="23"/>
  <c r="C107" i="23"/>
  <c r="B107" i="23"/>
  <c r="D106" i="23"/>
  <c r="E106" i="23" s="1"/>
  <c r="D105" i="23"/>
  <c r="E105" i="23" s="1"/>
  <c r="D104" i="23"/>
  <c r="E104" i="23" s="1"/>
  <c r="D103" i="23"/>
  <c r="E103" i="23" s="1"/>
  <c r="D102" i="23"/>
  <c r="G98" i="23"/>
  <c r="F98" i="23"/>
  <c r="C98" i="23"/>
  <c r="B98" i="23"/>
  <c r="G97" i="23"/>
  <c r="F97" i="23"/>
  <c r="C97" i="23"/>
  <c r="B97" i="23"/>
  <c r="D96" i="23"/>
  <c r="E96" i="23" s="1"/>
  <c r="D95" i="23"/>
  <c r="E95" i="23" s="1"/>
  <c r="D94" i="23"/>
  <c r="E94" i="23" s="1"/>
  <c r="D93" i="23"/>
  <c r="E93" i="23" s="1"/>
  <c r="D92" i="23"/>
  <c r="E92" i="23" s="1"/>
  <c r="D91" i="23"/>
  <c r="E91" i="23" s="1"/>
  <c r="D90" i="23"/>
  <c r="E90" i="23" s="1"/>
  <c r="D89" i="23"/>
  <c r="E89" i="23" s="1"/>
  <c r="D88" i="23"/>
  <c r="E88" i="23" s="1"/>
  <c r="D87" i="23"/>
  <c r="E87" i="23" s="1"/>
  <c r="D86" i="23"/>
  <c r="G82" i="23"/>
  <c r="F82" i="23"/>
  <c r="C82" i="23"/>
  <c r="B82" i="23"/>
  <c r="I81" i="23"/>
  <c r="G81" i="23"/>
  <c r="F81" i="23"/>
  <c r="C81" i="23"/>
  <c r="B81" i="23"/>
  <c r="D80" i="23"/>
  <c r="E80" i="23" s="1"/>
  <c r="D79" i="23"/>
  <c r="E79" i="23" s="1"/>
  <c r="D78" i="23"/>
  <c r="E78" i="23" s="1"/>
  <c r="G74" i="23"/>
  <c r="F74" i="23"/>
  <c r="C74" i="23"/>
  <c r="B74" i="23"/>
  <c r="G73" i="23"/>
  <c r="F73" i="23"/>
  <c r="C73" i="23"/>
  <c r="B73" i="23"/>
  <c r="D72" i="23"/>
  <c r="E72" i="23" s="1"/>
  <c r="D71" i="23"/>
  <c r="E71" i="23" s="1"/>
  <c r="D70" i="23"/>
  <c r="D69" i="23"/>
  <c r="E69" i="23" s="1"/>
  <c r="D68" i="23"/>
  <c r="D74" i="23" s="1"/>
  <c r="G64" i="23"/>
  <c r="F64" i="23"/>
  <c r="C64" i="23"/>
  <c r="B64" i="23"/>
  <c r="G63" i="23"/>
  <c r="F63" i="23"/>
  <c r="C63" i="23"/>
  <c r="B63" i="23"/>
  <c r="D62" i="23"/>
  <c r="E62" i="23" s="1"/>
  <c r="D61" i="23"/>
  <c r="E61" i="23" s="1"/>
  <c r="D60" i="23"/>
  <c r="E60" i="23" s="1"/>
  <c r="D59" i="23"/>
  <c r="E59" i="23" s="1"/>
  <c r="D58" i="23"/>
  <c r="E58" i="23" s="1"/>
  <c r="D57" i="23"/>
  <c r="E57" i="23" s="1"/>
  <c r="D56" i="23"/>
  <c r="E56" i="23" s="1"/>
  <c r="D55" i="23"/>
  <c r="E55" i="23" s="1"/>
  <c r="D54" i="23"/>
  <c r="E54" i="23" s="1"/>
  <c r="D53" i="23"/>
  <c r="E53" i="23" s="1"/>
  <c r="D52" i="23"/>
  <c r="E170" i="23" l="1"/>
  <c r="D176" i="23"/>
  <c r="E155" i="23"/>
  <c r="D166" i="23"/>
  <c r="D284" i="23"/>
  <c r="E275" i="23"/>
  <c r="D270" i="23"/>
  <c r="D277" i="23"/>
  <c r="D262" i="23"/>
  <c r="E289" i="23"/>
  <c r="E296" i="23"/>
  <c r="D291" i="23"/>
  <c r="D299" i="23"/>
  <c r="E282" i="23"/>
  <c r="E276" i="23"/>
  <c r="E277" i="23" s="1"/>
  <c r="D285" i="23"/>
  <c r="D271" i="23"/>
  <c r="E266" i="23"/>
  <c r="E257" i="23"/>
  <c r="D107" i="23"/>
  <c r="E68" i="23"/>
  <c r="E102" i="23"/>
  <c r="E107" i="23" s="1"/>
  <c r="D97" i="23"/>
  <c r="E86" i="23"/>
  <c r="E98" i="23" s="1"/>
  <c r="D73" i="23"/>
  <c r="E70" i="23"/>
  <c r="E115" i="23"/>
  <c r="E116" i="23"/>
  <c r="D116" i="23"/>
  <c r="D115" i="23"/>
  <c r="D108" i="23"/>
  <c r="E108" i="23"/>
  <c r="E97" i="23"/>
  <c r="D98" i="23"/>
  <c r="E81" i="23"/>
  <c r="E82" i="23"/>
  <c r="D82" i="23"/>
  <c r="D81" i="23"/>
  <c r="D63" i="23"/>
  <c r="E52" i="23"/>
  <c r="E63" i="23" s="1"/>
  <c r="D64" i="23"/>
  <c r="E175" i="23" l="1"/>
  <c r="E176" i="23"/>
  <c r="E165" i="23"/>
  <c r="E166" i="23"/>
  <c r="E73" i="23"/>
  <c r="E291" i="23"/>
  <c r="E292" i="23"/>
  <c r="E299" i="23"/>
  <c r="E298" i="23"/>
  <c r="E284" i="23"/>
  <c r="E285" i="23"/>
  <c r="E278" i="23"/>
  <c r="E261" i="23"/>
  <c r="E262" i="23"/>
  <c r="E270" i="23"/>
  <c r="E271" i="23"/>
  <c r="E74" i="23"/>
  <c r="E64" i="23"/>
  <c r="D66" i="25" l="1"/>
  <c r="B66" i="25"/>
  <c r="D64" i="25"/>
  <c r="D65" i="25" s="1"/>
  <c r="B64" i="25"/>
  <c r="B65" i="25" s="1"/>
  <c r="D56" i="25"/>
  <c r="D57" i="25" s="1"/>
  <c r="B56" i="25"/>
  <c r="B57" i="25" s="1"/>
  <c r="G45" i="25"/>
  <c r="J45" i="25" s="1"/>
  <c r="F45" i="25"/>
  <c r="I45" i="25" s="1"/>
  <c r="E45" i="25"/>
  <c r="H45" i="25" s="1"/>
  <c r="G44" i="25"/>
  <c r="J44" i="25" s="1"/>
  <c r="F44" i="25"/>
  <c r="I44" i="25" s="1"/>
  <c r="E44" i="25"/>
  <c r="H44" i="25" s="1"/>
  <c r="B47" i="23"/>
  <c r="B46" i="23"/>
  <c r="C11" i="18" l="1"/>
  <c r="D245" i="23" l="1"/>
  <c r="E245" i="23" s="1"/>
  <c r="D246" i="23"/>
  <c r="E246" i="23" s="1"/>
  <c r="D247" i="23"/>
  <c r="E247" i="23" s="1"/>
  <c r="D248" i="23"/>
  <c r="E248" i="23" s="1"/>
  <c r="D249" i="23"/>
  <c r="E249" i="23" s="1"/>
  <c r="D250" i="23"/>
  <c r="E250" i="23" s="1"/>
  <c r="D244" i="23"/>
  <c r="I251" i="23"/>
  <c r="G252" i="23"/>
  <c r="G251" i="23"/>
  <c r="F252" i="23"/>
  <c r="F251" i="23"/>
  <c r="C252" i="23"/>
  <c r="C251" i="23"/>
  <c r="B252" i="23"/>
  <c r="B251" i="23"/>
  <c r="D233" i="23"/>
  <c r="E233" i="23" s="1"/>
  <c r="D234" i="23"/>
  <c r="E234" i="23" s="1"/>
  <c r="D235" i="23"/>
  <c r="E235" i="23" s="1"/>
  <c r="D236" i="23"/>
  <c r="E236" i="23" s="1"/>
  <c r="D237" i="23"/>
  <c r="E237" i="23" s="1"/>
  <c r="D238" i="23"/>
  <c r="E238" i="23" s="1"/>
  <c r="D232" i="23"/>
  <c r="E232" i="23" s="1"/>
  <c r="I239" i="23"/>
  <c r="G240" i="23"/>
  <c r="G239" i="23"/>
  <c r="F240" i="23"/>
  <c r="F239" i="23"/>
  <c r="C240" i="23"/>
  <c r="C239" i="23"/>
  <c r="B240" i="23"/>
  <c r="B239" i="23"/>
  <c r="D252" i="23" l="1"/>
  <c r="E240" i="23"/>
  <c r="E244" i="23"/>
  <c r="E252" i="23" s="1"/>
  <c r="D240" i="23"/>
  <c r="D239" i="23"/>
  <c r="D251" i="23"/>
  <c r="E239" i="23"/>
  <c r="E251" i="23" l="1"/>
  <c r="I227" i="23"/>
  <c r="F227" i="23"/>
  <c r="D212" i="23"/>
  <c r="E212" i="23" s="1"/>
  <c r="D213" i="23"/>
  <c r="E213" i="23" s="1"/>
  <c r="D214" i="23"/>
  <c r="E214" i="23" s="1"/>
  <c r="D215" i="23"/>
  <c r="E215" i="23" s="1"/>
  <c r="D216" i="23"/>
  <c r="E216" i="23" s="1"/>
  <c r="D217" i="23"/>
  <c r="E217" i="23" s="1"/>
  <c r="D218" i="23"/>
  <c r="E218" i="23" s="1"/>
  <c r="D219" i="23"/>
  <c r="E219" i="23" s="1"/>
  <c r="D220" i="23"/>
  <c r="E220" i="23" s="1"/>
  <c r="D221" i="23"/>
  <c r="E221" i="23" s="1"/>
  <c r="D222" i="23"/>
  <c r="E222" i="23" s="1"/>
  <c r="D223" i="23"/>
  <c r="E223" i="23" s="1"/>
  <c r="D224" i="23"/>
  <c r="E224" i="23" s="1"/>
  <c r="D225" i="23"/>
  <c r="E225" i="23" s="1"/>
  <c r="D226" i="23"/>
  <c r="E226" i="23" s="1"/>
  <c r="D211" i="23"/>
  <c r="E211" i="23" s="1"/>
  <c r="C228" i="23"/>
  <c r="C227" i="23"/>
  <c r="B228" i="23"/>
  <c r="B227" i="23"/>
  <c r="G228" i="23"/>
  <c r="F228" i="23"/>
  <c r="G227" i="23"/>
  <c r="I206" i="23"/>
  <c r="G207" i="23"/>
  <c r="G206" i="23"/>
  <c r="F207" i="23"/>
  <c r="F206" i="23"/>
  <c r="D191" i="23"/>
  <c r="E191" i="23" s="1"/>
  <c r="D192" i="23"/>
  <c r="E192" i="23" s="1"/>
  <c r="D193" i="23"/>
  <c r="E193" i="23" s="1"/>
  <c r="D194" i="23"/>
  <c r="E194" i="23" s="1"/>
  <c r="D195" i="23"/>
  <c r="E195" i="23" s="1"/>
  <c r="D196" i="23"/>
  <c r="E196" i="23" s="1"/>
  <c r="D197" i="23"/>
  <c r="E197" i="23" s="1"/>
  <c r="D198" i="23"/>
  <c r="E198" i="23" s="1"/>
  <c r="D199" i="23"/>
  <c r="E199" i="23" s="1"/>
  <c r="D200" i="23"/>
  <c r="E200" i="23" s="1"/>
  <c r="D201" i="23"/>
  <c r="E201" i="23" s="1"/>
  <c r="D202" i="23"/>
  <c r="E202" i="23" s="1"/>
  <c r="D203" i="23"/>
  <c r="E203" i="23" s="1"/>
  <c r="D204" i="23"/>
  <c r="E204" i="23" s="1"/>
  <c r="D205" i="23"/>
  <c r="E205" i="23" s="1"/>
  <c r="D190" i="23"/>
  <c r="C207" i="23"/>
  <c r="C206" i="23"/>
  <c r="B207" i="23"/>
  <c r="B206" i="23"/>
  <c r="D207" i="23" l="1"/>
  <c r="E228" i="23"/>
  <c r="E227" i="23"/>
  <c r="E190" i="23"/>
  <c r="D206" i="23"/>
  <c r="D228" i="23"/>
  <c r="D227" i="23"/>
  <c r="C185" i="23"/>
  <c r="C184" i="23"/>
  <c r="C150" i="23"/>
  <c r="I184" i="23"/>
  <c r="F185" i="23"/>
  <c r="G185" i="23"/>
  <c r="F184" i="23"/>
  <c r="G184" i="23"/>
  <c r="B185" i="23"/>
  <c r="B184" i="23"/>
  <c r="I150" i="23"/>
  <c r="I141" i="23"/>
  <c r="C142" i="23"/>
  <c r="F142" i="23"/>
  <c r="G142" i="23"/>
  <c r="C141" i="23"/>
  <c r="F141" i="23"/>
  <c r="G141" i="23"/>
  <c r="B142" i="23"/>
  <c r="B141" i="23"/>
  <c r="C151" i="23"/>
  <c r="F151" i="23"/>
  <c r="G151" i="23"/>
  <c r="F150" i="23"/>
  <c r="G150" i="23"/>
  <c r="B151" i="23"/>
  <c r="B150" i="23"/>
  <c r="I131" i="23"/>
  <c r="C132" i="23"/>
  <c r="F132" i="23"/>
  <c r="G132" i="23"/>
  <c r="C131" i="23"/>
  <c r="F131" i="23"/>
  <c r="G131" i="23"/>
  <c r="B132" i="23"/>
  <c r="B131" i="23"/>
  <c r="E207" i="23" l="1"/>
  <c r="E206" i="23"/>
  <c r="D183" i="23"/>
  <c r="E183" i="23" s="1"/>
  <c r="D182" i="23"/>
  <c r="E182" i="23" s="1"/>
  <c r="D181" i="23"/>
  <c r="E181" i="23" s="1"/>
  <c r="D180" i="23"/>
  <c r="D130" i="23"/>
  <c r="E130" i="23" s="1"/>
  <c r="D149" i="23"/>
  <c r="E149" i="23" s="1"/>
  <c r="D140" i="23"/>
  <c r="E140" i="23" s="1"/>
  <c r="D129" i="23"/>
  <c r="E129" i="23" s="1"/>
  <c r="D148" i="23"/>
  <c r="E148" i="23" s="1"/>
  <c r="D128" i="23"/>
  <c r="E128" i="23" s="1"/>
  <c r="D127" i="23"/>
  <c r="E127" i="23" s="1"/>
  <c r="D139" i="23"/>
  <c r="E139" i="23" s="1"/>
  <c r="D126" i="23"/>
  <c r="E126" i="23" s="1"/>
  <c r="D125" i="23"/>
  <c r="E125" i="23" s="1"/>
  <c r="D124" i="23"/>
  <c r="E124" i="23" s="1"/>
  <c r="D147" i="23"/>
  <c r="E147" i="23" s="1"/>
  <c r="D138" i="23"/>
  <c r="E138" i="23" s="1"/>
  <c r="D137" i="23"/>
  <c r="E137" i="23" s="1"/>
  <c r="D123" i="23"/>
  <c r="E123" i="23" s="1"/>
  <c r="D146" i="23"/>
  <c r="D122" i="23"/>
  <c r="E122" i="23" s="1"/>
  <c r="D136" i="23"/>
  <c r="D121" i="23"/>
  <c r="E180" i="23" l="1"/>
  <c r="D185" i="23"/>
  <c r="D184" i="23"/>
  <c r="E136" i="23"/>
  <c r="D141" i="23"/>
  <c r="D142" i="23"/>
  <c r="E146" i="23"/>
  <c r="E150" i="23" s="1"/>
  <c r="D150" i="23"/>
  <c r="D151" i="23"/>
  <c r="D132" i="23"/>
  <c r="D131" i="23"/>
  <c r="E121" i="23"/>
  <c r="E185" i="23" l="1"/>
  <c r="E184" i="23"/>
  <c r="E151" i="23"/>
  <c r="E141" i="23"/>
  <c r="E142" i="23"/>
  <c r="E131" i="23"/>
  <c r="E132" i="23"/>
  <c r="F47" i="23"/>
  <c r="G47" i="23"/>
  <c r="F46" i="23"/>
  <c r="G46" i="23"/>
  <c r="F23" i="23"/>
  <c r="G23" i="23"/>
  <c r="F22" i="23"/>
  <c r="G22" i="23"/>
  <c r="I46" i="23"/>
  <c r="C47" i="23"/>
  <c r="C46" i="23"/>
  <c r="I22" i="23"/>
  <c r="C23" i="23"/>
  <c r="C22" i="23"/>
  <c r="B23" i="23"/>
  <c r="B22" i="23"/>
  <c r="D4" i="23"/>
  <c r="E4" i="23" s="1"/>
  <c r="D5" i="23"/>
  <c r="E5" i="23" s="1"/>
  <c r="D6" i="23"/>
  <c r="E6" i="23" s="1"/>
  <c r="D7" i="23"/>
  <c r="E7" i="23" s="1"/>
  <c r="D8" i="23"/>
  <c r="E8" i="23" s="1"/>
  <c r="D9" i="23"/>
  <c r="E9" i="23" s="1"/>
  <c r="D10" i="23"/>
  <c r="E10" i="23" s="1"/>
  <c r="D11" i="23"/>
  <c r="E11" i="23" s="1"/>
  <c r="D12" i="23"/>
  <c r="E12" i="23" s="1"/>
  <c r="D13" i="23"/>
  <c r="E13" i="23" s="1"/>
  <c r="D14" i="23"/>
  <c r="E14" i="23" s="1"/>
  <c r="D15" i="23"/>
  <c r="E15" i="23" s="1"/>
  <c r="D16" i="23"/>
  <c r="E16" i="23" s="1"/>
  <c r="D17" i="23"/>
  <c r="E17" i="23" s="1"/>
  <c r="D18" i="23"/>
  <c r="E18" i="23" s="1"/>
  <c r="D19" i="23"/>
  <c r="E19" i="23" s="1"/>
  <c r="D20" i="23"/>
  <c r="E20" i="23" s="1"/>
  <c r="D21" i="23"/>
  <c r="E21" i="23" s="1"/>
  <c r="D27" i="23"/>
  <c r="D28" i="23"/>
  <c r="E28" i="23" s="1"/>
  <c r="D29" i="23"/>
  <c r="E29" i="23" s="1"/>
  <c r="D30" i="23"/>
  <c r="E30" i="23" s="1"/>
  <c r="D31" i="23"/>
  <c r="E31" i="23" s="1"/>
  <c r="D32" i="23"/>
  <c r="E32" i="23" s="1"/>
  <c r="D33" i="23"/>
  <c r="E33" i="23" s="1"/>
  <c r="D34" i="23"/>
  <c r="E34" i="23" s="1"/>
  <c r="D35" i="23"/>
  <c r="E35" i="23" s="1"/>
  <c r="D36" i="23"/>
  <c r="E36" i="23" s="1"/>
  <c r="D37" i="23"/>
  <c r="E37" i="23" s="1"/>
  <c r="D38" i="23"/>
  <c r="E38" i="23" s="1"/>
  <c r="D39" i="23"/>
  <c r="E39" i="23" s="1"/>
  <c r="D40" i="23"/>
  <c r="E40" i="23" s="1"/>
  <c r="D41" i="23"/>
  <c r="E41" i="23" s="1"/>
  <c r="D42" i="23"/>
  <c r="E42" i="23" s="1"/>
  <c r="D43" i="23"/>
  <c r="E43" i="23" s="1"/>
  <c r="D44" i="23"/>
  <c r="E44" i="23" s="1"/>
  <c r="D45" i="23"/>
  <c r="E45" i="23" s="1"/>
  <c r="D3" i="23"/>
  <c r="D22" i="23" l="1"/>
  <c r="E3" i="23"/>
  <c r="D47" i="23"/>
  <c r="E27" i="23"/>
  <c r="D46" i="23"/>
  <c r="D23" i="23"/>
  <c r="E47" i="23" l="1"/>
  <c r="E46" i="23"/>
  <c r="E23" i="23"/>
  <c r="E22" i="23"/>
  <c r="S39" i="20"/>
  <c r="S8" i="20"/>
  <c r="S9" i="20"/>
  <c r="S10" i="20"/>
  <c r="S11" i="20"/>
  <c r="S12" i="20"/>
  <c r="S13" i="20"/>
  <c r="S14" i="20"/>
  <c r="S15" i="20"/>
  <c r="S16" i="20"/>
  <c r="S17" i="20"/>
  <c r="S18" i="20"/>
  <c r="S19" i="20"/>
  <c r="S20" i="20"/>
  <c r="S21" i="20"/>
  <c r="S22" i="20"/>
  <c r="S23" i="20"/>
  <c r="S24" i="20"/>
  <c r="S25" i="20"/>
  <c r="S26" i="20"/>
  <c r="S27" i="20"/>
  <c r="S28" i="20"/>
  <c r="S29" i="20"/>
  <c r="S30" i="20"/>
  <c r="S31" i="20"/>
  <c r="S32" i="20"/>
  <c r="S33" i="20"/>
  <c r="S34" i="20"/>
  <c r="S35" i="20"/>
  <c r="S36" i="20"/>
  <c r="S37" i="20"/>
  <c r="S38" i="20"/>
  <c r="S7" i="20"/>
  <c r="D173" i="17" l="1"/>
  <c r="D172" i="17"/>
  <c r="R39" i="20" l="1"/>
  <c r="Q39" i="20"/>
  <c r="K40" i="20"/>
  <c r="I40" i="20"/>
  <c r="K39" i="20"/>
  <c r="I39" i="20"/>
  <c r="P40" i="20" l="1"/>
  <c r="CD34" i="20"/>
  <c r="BF34" i="20"/>
  <c r="BE34" i="20"/>
  <c r="AH34" i="20"/>
  <c r="AG34" i="20"/>
  <c r="CD33" i="20"/>
  <c r="BF33" i="20"/>
  <c r="BE33" i="20"/>
  <c r="AH33" i="20"/>
  <c r="AG33" i="20"/>
  <c r="CD32" i="20"/>
  <c r="BF32" i="20"/>
  <c r="BE32" i="20"/>
  <c r="AH32" i="20"/>
  <c r="AG32" i="20"/>
  <c r="CD31" i="20"/>
  <c r="BF31" i="20"/>
  <c r="BE31" i="20"/>
  <c r="AH31" i="20"/>
  <c r="AG31" i="20"/>
  <c r="CD14" i="20"/>
  <c r="BF14" i="20"/>
  <c r="BE14" i="20"/>
  <c r="AH14" i="20"/>
  <c r="AG14" i="20"/>
  <c r="CD13" i="20"/>
  <c r="BF13" i="20"/>
  <c r="BE13" i="20"/>
  <c r="AH13" i="20"/>
  <c r="AG13" i="20"/>
  <c r="C39" i="18" l="1"/>
  <c r="B39" i="18"/>
  <c r="C27" i="18"/>
  <c r="B27" i="18"/>
  <c r="C12" i="18" l="1"/>
  <c r="B12" i="18"/>
  <c r="B11" i="18"/>
  <c r="C66" i="18" l="1"/>
  <c r="B66" i="18"/>
  <c r="C62" i="18"/>
  <c r="B62" i="18"/>
  <c r="C61" i="18"/>
  <c r="B61" i="18"/>
  <c r="D122" i="17" l="1"/>
  <c r="D123" i="17"/>
  <c r="D124" i="17"/>
  <c r="C43" i="18" l="1"/>
  <c r="B43" i="18"/>
  <c r="C38" i="18" l="1"/>
  <c r="B38" i="18"/>
  <c r="C26" i="18" l="1"/>
  <c r="B26" i="18"/>
  <c r="BU7" i="13" l="1"/>
  <c r="BV22" i="13"/>
  <c r="BV8" i="13"/>
  <c r="BV9" i="13"/>
  <c r="BV10" i="13"/>
  <c r="BV11" i="13"/>
  <c r="BV12" i="13"/>
  <c r="BV13" i="13"/>
  <c r="BV14" i="13"/>
  <c r="BV15" i="13"/>
  <c r="BV16" i="13"/>
  <c r="BV17" i="13"/>
  <c r="BV18" i="13"/>
  <c r="BV19" i="13"/>
  <c r="BV20" i="13"/>
  <c r="BV21" i="13"/>
  <c r="BU8" i="13"/>
  <c r="BU9" i="13"/>
  <c r="BU10" i="13"/>
  <c r="BU11" i="13"/>
  <c r="BU12" i="13"/>
  <c r="BU13" i="13"/>
  <c r="BU14" i="13"/>
  <c r="BU15" i="13"/>
  <c r="BU16" i="13"/>
  <c r="BU17" i="13"/>
  <c r="BU18" i="13"/>
  <c r="BU19" i="13"/>
  <c r="BU20" i="13"/>
  <c r="BU21" i="13"/>
  <c r="BU22" i="13"/>
  <c r="BU24" i="13"/>
  <c r="BU25" i="13"/>
  <c r="BU26" i="13"/>
  <c r="BU27" i="13"/>
  <c r="BU28" i="13"/>
  <c r="BU29" i="13"/>
  <c r="BU30" i="13"/>
  <c r="BU31" i="13"/>
  <c r="BU32" i="13"/>
  <c r="BU33" i="13"/>
  <c r="BV24" i="13"/>
  <c r="AW17" i="13"/>
  <c r="AW18" i="13"/>
  <c r="AW19" i="13"/>
  <c r="AW20" i="13"/>
  <c r="AW21" i="13"/>
  <c r="AW22" i="13"/>
  <c r="AW24" i="13"/>
  <c r="AX16" i="13"/>
  <c r="AX17" i="13"/>
  <c r="AX18" i="13"/>
  <c r="AX19" i="13"/>
  <c r="AX20" i="13"/>
  <c r="AX21" i="13"/>
  <c r="AX22" i="13"/>
  <c r="AW26" i="13"/>
  <c r="AW27" i="13"/>
  <c r="AW28" i="13"/>
  <c r="AW29" i="13"/>
  <c r="AW30" i="13"/>
  <c r="AW31" i="13"/>
  <c r="AW32" i="13"/>
  <c r="AW33" i="13"/>
  <c r="AW34" i="13"/>
  <c r="AX26" i="13"/>
  <c r="AX27" i="13"/>
  <c r="AX28" i="13"/>
  <c r="AX29" i="13"/>
  <c r="AX30" i="13"/>
  <c r="AX31" i="13"/>
  <c r="AX32" i="13"/>
  <c r="AX33" i="13"/>
  <c r="AX34" i="13"/>
  <c r="AX8" i="13"/>
  <c r="AX9" i="13"/>
  <c r="AX10" i="13"/>
  <c r="AX11" i="13"/>
  <c r="AX12" i="13"/>
  <c r="AX13" i="13"/>
  <c r="AX14" i="13"/>
  <c r="AX15" i="13"/>
  <c r="AX24" i="13"/>
  <c r="AX25" i="13"/>
  <c r="AW25" i="13"/>
  <c r="AW9" i="13"/>
  <c r="AW10" i="13"/>
  <c r="AW11" i="13"/>
  <c r="AW12" i="13"/>
  <c r="AW13" i="13"/>
  <c r="AW14" i="13"/>
  <c r="AW15" i="13"/>
  <c r="AW16" i="13"/>
  <c r="AW8" i="13"/>
  <c r="AX43" i="13" l="1"/>
  <c r="AW43" i="13"/>
  <c r="AW41" i="13"/>
  <c r="AW42" i="13"/>
  <c r="AX41" i="13"/>
  <c r="AX42" i="13"/>
  <c r="AX38" i="13"/>
  <c r="AX39" i="13"/>
  <c r="AX40" i="13"/>
  <c r="AW38" i="13"/>
  <c r="AW39" i="13"/>
  <c r="AW40" i="13"/>
  <c r="EO37" i="13" l="1"/>
  <c r="EO38" i="13"/>
  <c r="EO44" i="13"/>
  <c r="EO45" i="13"/>
  <c r="EP35" i="13"/>
  <c r="EP36" i="13"/>
  <c r="EP37" i="13"/>
  <c r="EP38" i="13"/>
  <c r="EP44" i="13"/>
  <c r="EO36" i="13"/>
  <c r="D166" i="17"/>
  <c r="D167" i="17"/>
  <c r="D168" i="17"/>
  <c r="D165" i="17"/>
  <c r="D160" i="17"/>
  <c r="D161" i="17"/>
  <c r="D162" i="17"/>
  <c r="D159" i="17"/>
  <c r="DR36" i="13"/>
  <c r="DR37" i="13"/>
  <c r="DR38" i="13"/>
  <c r="DR44" i="13"/>
  <c r="DQ36" i="13"/>
  <c r="DQ37" i="13"/>
  <c r="DQ38" i="13"/>
  <c r="DQ44" i="13"/>
  <c r="CT36" i="13"/>
  <c r="CT37" i="13"/>
  <c r="CT38" i="13"/>
  <c r="CT44" i="13"/>
  <c r="CS44" i="13"/>
  <c r="CS36" i="13"/>
  <c r="CS37" i="13"/>
  <c r="CS38" i="13"/>
  <c r="BU38" i="13"/>
  <c r="BU44" i="13"/>
  <c r="BV38" i="13"/>
  <c r="BV44" i="13"/>
  <c r="BV37" i="13"/>
  <c r="BV36" i="13"/>
  <c r="BU36" i="13"/>
  <c r="BU37" i="13"/>
  <c r="AX36" i="13"/>
  <c r="AX37" i="13"/>
  <c r="AW36" i="13"/>
  <c r="AW37" i="13"/>
  <c r="AT16" i="9" l="1"/>
  <c r="AS16" i="9"/>
  <c r="EP14" i="13"/>
  <c r="EP15" i="13"/>
  <c r="EO14" i="13"/>
  <c r="EO15" i="13"/>
  <c r="DR14" i="13"/>
  <c r="DR15" i="13"/>
  <c r="DQ14" i="13"/>
  <c r="DQ15" i="13"/>
  <c r="CT14" i="13"/>
  <c r="CT15" i="13"/>
  <c r="CS14" i="13"/>
  <c r="CS15" i="13"/>
  <c r="BV25" i="13" l="1"/>
  <c r="BV26" i="13"/>
  <c r="BV27" i="13"/>
  <c r="BV28" i="13"/>
  <c r="BV29" i="13"/>
  <c r="BV30" i="13"/>
  <c r="BV31" i="13"/>
  <c r="BV32" i="13"/>
  <c r="BV33" i="13"/>
  <c r="BV34" i="13"/>
  <c r="BV35" i="13"/>
  <c r="BV45" i="13"/>
  <c r="BV46" i="13"/>
  <c r="BV47" i="13"/>
  <c r="BV48" i="13"/>
  <c r="BV49" i="13"/>
  <c r="BV50" i="13"/>
  <c r="BU34" i="13"/>
  <c r="BU35" i="13"/>
  <c r="BU45" i="13"/>
  <c r="BU46" i="13"/>
  <c r="BU47" i="13"/>
  <c r="BU48" i="13"/>
  <c r="BU49" i="13"/>
  <c r="BU50" i="13"/>
  <c r="D114" i="17"/>
  <c r="D115" i="17"/>
  <c r="D116" i="17"/>
  <c r="D113" i="17"/>
  <c r="D154" i="17" l="1"/>
  <c r="D153" i="17"/>
  <c r="BR37" i="9" l="1"/>
  <c r="BQ37" i="9"/>
  <c r="AT37" i="9"/>
  <c r="AS37" i="9"/>
  <c r="BR36" i="9"/>
  <c r="BQ36" i="9"/>
  <c r="AT36" i="9"/>
  <c r="AS36" i="9"/>
  <c r="BR8" i="9" l="1"/>
  <c r="BR9" i="9"/>
  <c r="BR10" i="9"/>
  <c r="BR11" i="9"/>
  <c r="BR12" i="9"/>
  <c r="BR13" i="9"/>
  <c r="BR14" i="9"/>
  <c r="BR15" i="9"/>
  <c r="BR17" i="9"/>
  <c r="BR18" i="9"/>
  <c r="BR19" i="9"/>
  <c r="BR21" i="9"/>
  <c r="BR22" i="9"/>
  <c r="BR23" i="9"/>
  <c r="BR24" i="9"/>
  <c r="BR25" i="9"/>
  <c r="BR26" i="9"/>
  <c r="BR27" i="9"/>
  <c r="BR28" i="9"/>
  <c r="BR29" i="9"/>
  <c r="BR30" i="9"/>
  <c r="BR31" i="9"/>
  <c r="BR32" i="9"/>
  <c r="BR33" i="9"/>
  <c r="BR34" i="9"/>
  <c r="BR35" i="9"/>
  <c r="BR38" i="9"/>
  <c r="BR39" i="9"/>
  <c r="BR40" i="9"/>
  <c r="BR41" i="9"/>
  <c r="BR42" i="9"/>
  <c r="BR43" i="9"/>
  <c r="BR44" i="9"/>
  <c r="BR45" i="9"/>
  <c r="BR16" i="9"/>
  <c r="BR46" i="9"/>
  <c r="BR47" i="9"/>
  <c r="BR48" i="9"/>
  <c r="BR49" i="9"/>
  <c r="BR50" i="9"/>
  <c r="BR51" i="9"/>
  <c r="BR52" i="9"/>
  <c r="BR53" i="9"/>
  <c r="BR54" i="9"/>
  <c r="BR55" i="9"/>
  <c r="BR56" i="9"/>
  <c r="BR57" i="9"/>
  <c r="BR58" i="9"/>
  <c r="BR59" i="9"/>
  <c r="BR60" i="9"/>
  <c r="BR61" i="9"/>
  <c r="BR62" i="9"/>
  <c r="BR63" i="9"/>
  <c r="BR64" i="9"/>
  <c r="BR65" i="9"/>
  <c r="BR66" i="9"/>
  <c r="BR67" i="9"/>
  <c r="BR68" i="9"/>
  <c r="BR69" i="9"/>
  <c r="BR70" i="9"/>
  <c r="BR71" i="9"/>
  <c r="BR72" i="9"/>
  <c r="BR73" i="9"/>
  <c r="BR74" i="9"/>
  <c r="BR75" i="9"/>
  <c r="BR76" i="9"/>
  <c r="BR77" i="9"/>
  <c r="BR78" i="9"/>
  <c r="BQ8" i="9"/>
  <c r="BQ9" i="9"/>
  <c r="BQ10" i="9"/>
  <c r="BQ11" i="9"/>
  <c r="BQ12" i="9"/>
  <c r="BQ13" i="9"/>
  <c r="BQ14" i="9"/>
  <c r="BQ15" i="9"/>
  <c r="BQ17" i="9"/>
  <c r="BQ18" i="9"/>
  <c r="BQ19" i="9"/>
  <c r="BQ21" i="9"/>
  <c r="BQ22" i="9"/>
  <c r="BQ23" i="9"/>
  <c r="BQ24" i="9"/>
  <c r="BQ25" i="9"/>
  <c r="BQ26" i="9"/>
  <c r="BQ27" i="9"/>
  <c r="BQ28" i="9"/>
  <c r="BQ29" i="9"/>
  <c r="BQ30" i="9"/>
  <c r="BQ31" i="9"/>
  <c r="BQ32" i="9"/>
  <c r="BQ33" i="9"/>
  <c r="BQ34" i="9"/>
  <c r="BQ35" i="9"/>
  <c r="BQ38" i="9"/>
  <c r="BQ39" i="9"/>
  <c r="BQ40" i="9"/>
  <c r="BQ41" i="9"/>
  <c r="BQ42" i="9"/>
  <c r="BQ43" i="9"/>
  <c r="BQ44" i="9"/>
  <c r="BQ45" i="9"/>
  <c r="BQ16" i="9"/>
  <c r="BQ46" i="9"/>
  <c r="BQ47" i="9"/>
  <c r="BQ48" i="9"/>
  <c r="BQ49" i="9"/>
  <c r="BQ50" i="9"/>
  <c r="BQ51" i="9"/>
  <c r="BQ52" i="9"/>
  <c r="BQ53" i="9"/>
  <c r="BQ54" i="9"/>
  <c r="BQ55" i="9"/>
  <c r="BQ56" i="9"/>
  <c r="BQ57" i="9"/>
  <c r="BQ58" i="9"/>
  <c r="BQ59" i="9"/>
  <c r="BQ60" i="9"/>
  <c r="BQ61" i="9"/>
  <c r="BQ62" i="9"/>
  <c r="BQ63" i="9"/>
  <c r="BQ64" i="9"/>
  <c r="BQ65" i="9"/>
  <c r="BQ66" i="9"/>
  <c r="BQ67" i="9"/>
  <c r="BQ68" i="9"/>
  <c r="BQ69" i="9"/>
  <c r="BQ70" i="9"/>
  <c r="BQ71" i="9"/>
  <c r="BQ72" i="9"/>
  <c r="BQ73" i="9"/>
  <c r="BQ74" i="9"/>
  <c r="BQ75" i="9"/>
  <c r="BQ76" i="9"/>
  <c r="BQ77" i="9"/>
  <c r="BQ78" i="9"/>
  <c r="BR7" i="9"/>
  <c r="BQ7" i="9"/>
  <c r="EP8" i="13"/>
  <c r="EP9" i="13"/>
  <c r="EP10" i="13"/>
  <c r="EP11" i="13"/>
  <c r="EP12" i="13"/>
  <c r="EP13" i="13"/>
  <c r="EP16" i="13"/>
  <c r="EP18" i="13"/>
  <c r="EP21" i="13"/>
  <c r="EP24" i="13"/>
  <c r="EP25" i="13"/>
  <c r="EP26" i="13"/>
  <c r="EP27" i="13"/>
  <c r="EP30" i="13"/>
  <c r="EP31" i="13"/>
  <c r="EP32" i="13"/>
  <c r="EP33" i="13"/>
  <c r="EP34" i="13"/>
  <c r="EP45" i="13"/>
  <c r="EP46" i="13"/>
  <c r="EP47" i="13"/>
  <c r="EP48" i="13"/>
  <c r="EP49" i="13"/>
  <c r="EP50" i="13"/>
  <c r="EO8" i="13"/>
  <c r="EO9" i="13"/>
  <c r="EO10" i="13"/>
  <c r="EO11" i="13"/>
  <c r="EO12" i="13"/>
  <c r="EO13" i="13"/>
  <c r="EO16" i="13"/>
  <c r="EO18" i="13"/>
  <c r="EO21" i="13"/>
  <c r="EO24" i="13"/>
  <c r="EO25" i="13"/>
  <c r="EO26" i="13"/>
  <c r="EO27" i="13"/>
  <c r="EO30" i="13"/>
  <c r="EO31" i="13"/>
  <c r="EO32" i="13"/>
  <c r="EO33" i="13"/>
  <c r="EO34" i="13"/>
  <c r="EO35" i="13"/>
  <c r="EO46" i="13"/>
  <c r="EO47" i="13"/>
  <c r="EO48" i="13"/>
  <c r="EO49" i="13"/>
  <c r="EO50" i="13"/>
  <c r="EP7" i="13"/>
  <c r="EO7" i="13"/>
  <c r="DR8" i="13"/>
  <c r="DR9" i="13"/>
  <c r="DR10" i="13"/>
  <c r="DR11" i="13"/>
  <c r="DR12" i="13"/>
  <c r="DR13" i="13"/>
  <c r="DR16" i="13"/>
  <c r="DR18" i="13"/>
  <c r="DR21" i="13"/>
  <c r="DR24" i="13"/>
  <c r="DR25" i="13"/>
  <c r="DR26" i="13"/>
  <c r="DR27" i="13"/>
  <c r="DR30" i="13"/>
  <c r="DR31" i="13"/>
  <c r="DR32" i="13"/>
  <c r="DR33" i="13"/>
  <c r="DR34" i="13"/>
  <c r="DR35" i="13"/>
  <c r="DR45" i="13"/>
  <c r="DR46" i="13"/>
  <c r="DR47" i="13"/>
  <c r="DR48" i="13"/>
  <c r="DR49" i="13"/>
  <c r="DR50" i="13"/>
  <c r="DR7" i="13"/>
  <c r="DQ8" i="13"/>
  <c r="DQ9" i="13"/>
  <c r="DQ10" i="13"/>
  <c r="DQ11" i="13"/>
  <c r="DQ12" i="13"/>
  <c r="DQ13" i="13"/>
  <c r="DQ16" i="13"/>
  <c r="DQ18" i="13"/>
  <c r="DQ21" i="13"/>
  <c r="DQ24" i="13"/>
  <c r="DQ25" i="13"/>
  <c r="DQ26" i="13"/>
  <c r="DQ27" i="13"/>
  <c r="DQ30" i="13"/>
  <c r="DQ31" i="13"/>
  <c r="DQ32" i="13"/>
  <c r="DQ33" i="13"/>
  <c r="DQ34" i="13"/>
  <c r="DQ35" i="13"/>
  <c r="DQ45" i="13"/>
  <c r="DQ46" i="13"/>
  <c r="DQ47" i="13"/>
  <c r="DQ48" i="13"/>
  <c r="DQ49" i="13"/>
  <c r="DQ50" i="13"/>
  <c r="DQ7" i="13"/>
  <c r="CT8" i="13"/>
  <c r="CT9" i="13"/>
  <c r="CT10" i="13"/>
  <c r="CT11" i="13"/>
  <c r="CT12" i="13"/>
  <c r="CT13" i="13"/>
  <c r="CT16" i="13"/>
  <c r="CT18" i="13"/>
  <c r="CT21" i="13"/>
  <c r="CT24" i="13"/>
  <c r="CT25" i="13"/>
  <c r="CT26" i="13"/>
  <c r="CT27" i="13"/>
  <c r="CT30" i="13"/>
  <c r="CT31" i="13"/>
  <c r="CT32" i="13"/>
  <c r="CT33" i="13"/>
  <c r="CT34" i="13"/>
  <c r="CT35" i="13"/>
  <c r="CT45" i="13"/>
  <c r="CT46" i="13"/>
  <c r="CT47" i="13"/>
  <c r="CT48" i="13"/>
  <c r="CT49" i="13"/>
  <c r="CT50" i="13"/>
  <c r="CT51" i="13"/>
  <c r="CT52" i="13"/>
  <c r="CT7" i="13"/>
  <c r="CS8" i="13"/>
  <c r="CS9" i="13"/>
  <c r="CS10" i="13"/>
  <c r="CS11" i="13"/>
  <c r="CS12" i="13"/>
  <c r="CS13" i="13"/>
  <c r="CS16" i="13"/>
  <c r="CS18" i="13"/>
  <c r="CS21" i="13"/>
  <c r="CS24" i="13"/>
  <c r="CS25" i="13"/>
  <c r="CS26" i="13"/>
  <c r="CS27" i="13"/>
  <c r="CS30" i="13"/>
  <c r="CS31" i="13"/>
  <c r="CS32" i="13"/>
  <c r="CS33" i="13"/>
  <c r="CS34" i="13"/>
  <c r="CS35" i="13"/>
  <c r="CS45" i="13"/>
  <c r="CS46" i="13"/>
  <c r="CS47" i="13"/>
  <c r="CS48" i="13"/>
  <c r="CS49" i="13"/>
  <c r="CS50" i="13"/>
  <c r="CS51" i="13"/>
  <c r="CS52" i="13"/>
  <c r="CS7" i="13"/>
  <c r="BV7" i="13"/>
  <c r="AX35" i="13"/>
  <c r="AX44" i="13"/>
  <c r="AX45" i="13"/>
  <c r="AX46" i="13"/>
  <c r="AX47" i="13"/>
  <c r="AX48" i="13"/>
  <c r="AX49" i="13"/>
  <c r="AX50" i="13"/>
  <c r="AX51" i="13"/>
  <c r="AX52" i="13"/>
  <c r="AX53" i="13"/>
  <c r="AX54" i="13"/>
  <c r="AX55" i="13"/>
  <c r="AX56" i="13"/>
  <c r="AX57" i="13"/>
  <c r="AW35" i="13"/>
  <c r="AW44" i="13"/>
  <c r="AW45" i="13"/>
  <c r="AW46" i="13"/>
  <c r="AW47" i="13"/>
  <c r="AW48" i="13"/>
  <c r="AW49" i="13"/>
  <c r="AW50" i="13"/>
  <c r="AW51" i="13"/>
  <c r="AW52" i="13"/>
  <c r="AW53" i="13"/>
  <c r="AW54" i="13"/>
  <c r="AW55" i="13"/>
  <c r="AW56" i="13"/>
  <c r="AW57" i="13"/>
  <c r="C17" i="18" l="1"/>
  <c r="B17" i="18"/>
  <c r="G146" i="17" l="1"/>
  <c r="B148" i="17"/>
  <c r="B147" i="17"/>
  <c r="G145" i="17"/>
  <c r="D121" i="17" l="1"/>
  <c r="B42" i="17" l="1"/>
  <c r="B41" i="17"/>
  <c r="D100" i="17" l="1"/>
  <c r="D99" i="17"/>
  <c r="D98" i="17"/>
  <c r="D97" i="17"/>
  <c r="D96" i="17"/>
  <c r="D95" i="17"/>
  <c r="D91" i="17"/>
  <c r="D90" i="17"/>
  <c r="D89" i="17"/>
  <c r="D88" i="17"/>
  <c r="D87" i="17"/>
  <c r="D86" i="17"/>
  <c r="D107" i="17" l="1"/>
  <c r="D108" i="17"/>
  <c r="D109" i="17"/>
  <c r="D106" i="17"/>
  <c r="AT27" i="9" l="1"/>
  <c r="AT28" i="9"/>
  <c r="AT29" i="9"/>
  <c r="AS27" i="9"/>
  <c r="AS28" i="9"/>
  <c r="AS29" i="9"/>
  <c r="AT26" i="9"/>
  <c r="AS26" i="9"/>
  <c r="AT22" i="9"/>
  <c r="AT23" i="9"/>
  <c r="AS22" i="9"/>
  <c r="AS23" i="9"/>
  <c r="AS24" i="9"/>
  <c r="AS25" i="9"/>
  <c r="AT24" i="9"/>
  <c r="AT25" i="9"/>
  <c r="AT8" i="9"/>
  <c r="AT9" i="9"/>
  <c r="AT10" i="9"/>
  <c r="AT11" i="9"/>
  <c r="AT12" i="9"/>
  <c r="AT13" i="9"/>
  <c r="AT14" i="9"/>
  <c r="AT15" i="9"/>
  <c r="AT17" i="9"/>
  <c r="AT18" i="9"/>
  <c r="AT19" i="9"/>
  <c r="AT21" i="9"/>
  <c r="AT30" i="9"/>
  <c r="AT31" i="9"/>
  <c r="AT32" i="9"/>
  <c r="AT33" i="9"/>
  <c r="AT34" i="9"/>
  <c r="AT35" i="9"/>
  <c r="AT38" i="9"/>
  <c r="AT39" i="9"/>
  <c r="AT40" i="9"/>
  <c r="AT41" i="9"/>
  <c r="AT42" i="9"/>
  <c r="AT43" i="9"/>
  <c r="AT44" i="9"/>
  <c r="AT45" i="9"/>
  <c r="AT46" i="9"/>
  <c r="AT47" i="9"/>
  <c r="AT48" i="9"/>
  <c r="AT49" i="9"/>
  <c r="AT50" i="9"/>
  <c r="AS8" i="9"/>
  <c r="AS9" i="9"/>
  <c r="AS10" i="9"/>
  <c r="AS11" i="9"/>
  <c r="AS12" i="9"/>
  <c r="AS13" i="9"/>
  <c r="AS14" i="9"/>
  <c r="AS15" i="9"/>
  <c r="AS17" i="9"/>
  <c r="AS18" i="9"/>
  <c r="AS19" i="9"/>
  <c r="AS21" i="9"/>
  <c r="AS30" i="9"/>
  <c r="AS31" i="9"/>
  <c r="AS32" i="9"/>
  <c r="AS33" i="9"/>
  <c r="AS34" i="9"/>
  <c r="AS35" i="9"/>
  <c r="AS38" i="9"/>
  <c r="AS39" i="9"/>
  <c r="AS40" i="9"/>
  <c r="AS41" i="9"/>
  <c r="AS42" i="9"/>
  <c r="AS43" i="9"/>
  <c r="AS44" i="9"/>
  <c r="AS45" i="9"/>
  <c r="AS46" i="9"/>
  <c r="AS47" i="9"/>
  <c r="AS48" i="9"/>
  <c r="AS49" i="9"/>
  <c r="AS50" i="9"/>
  <c r="D49" i="17" l="1"/>
  <c r="D48" i="17"/>
  <c r="D50" i="17"/>
  <c r="D47" i="17"/>
  <c r="D16" i="17" l="1"/>
  <c r="D17" i="17"/>
  <c r="D18" i="17"/>
  <c r="D19" i="17"/>
  <c r="D20" i="17"/>
  <c r="D21" i="17"/>
  <c r="D22" i="17"/>
  <c r="D15" i="17"/>
  <c r="D6" i="17" l="1"/>
  <c r="D7" i="17"/>
  <c r="D8" i="17"/>
  <c r="D9" i="17"/>
  <c r="D10" i="17"/>
  <c r="D5" i="17"/>
  <c r="AX7" i="13" l="1"/>
  <c r="AW7" i="13"/>
  <c r="AT7" i="9" l="1"/>
  <c r="AS7" i="9"/>
</calcChain>
</file>

<file path=xl/sharedStrings.xml><?xml version="1.0" encoding="utf-8"?>
<sst xmlns="http://schemas.openxmlformats.org/spreadsheetml/2006/main" count="4472" uniqueCount="1139">
  <si>
    <t>Title</t>
  </si>
  <si>
    <t>Journal</t>
  </si>
  <si>
    <t>Population</t>
  </si>
  <si>
    <t>Method</t>
  </si>
  <si>
    <t>i.e. Treadmill test, Cycle Astrand-Rhyming</t>
  </si>
  <si>
    <t>Units</t>
  </si>
  <si>
    <t>Year of Publication</t>
  </si>
  <si>
    <t>Age (Years)</t>
  </si>
  <si>
    <t>Intervention</t>
  </si>
  <si>
    <t>Implementation</t>
  </si>
  <si>
    <t>Research Design</t>
  </si>
  <si>
    <t>Study Type</t>
  </si>
  <si>
    <t>Y or N</t>
  </si>
  <si>
    <t xml:space="preserve">Frequency </t>
  </si>
  <si>
    <t xml:space="preserve">Intensity </t>
  </si>
  <si>
    <t>What intensity is the activity set at (if stated)</t>
  </si>
  <si>
    <t>How long was each session?</t>
  </si>
  <si>
    <t>How many sessions per week?</t>
  </si>
  <si>
    <t>Reference Details</t>
  </si>
  <si>
    <t>Comments</t>
  </si>
  <si>
    <t xml:space="preserve">Make any comments as to why you believe these occurred or any explanation that the author has provided. </t>
  </si>
  <si>
    <t>N</t>
  </si>
  <si>
    <t>Y</t>
  </si>
  <si>
    <t>P value (Treatment vs control)</t>
  </si>
  <si>
    <t>ml.kg-1.min-1</t>
  </si>
  <si>
    <t>Intervention Length</t>
  </si>
  <si>
    <t>How many weeks / months the active component lasted</t>
  </si>
  <si>
    <t>Treatment Groups and Worksites</t>
  </si>
  <si>
    <t>Intention to treat?</t>
  </si>
  <si>
    <t>Effect Size</t>
  </si>
  <si>
    <t>Measured?</t>
  </si>
  <si>
    <t>Were the outcomes analysed using an intention to treat analysis (use of baseline data in follow-ups for those who dropped out) Y or N.</t>
  </si>
  <si>
    <t>Confounders</t>
  </si>
  <si>
    <t>ml/kg/min</t>
  </si>
  <si>
    <t>Y if directly measured using gas analysis, N if estimated from other activity, i.e. submaximal exercise</t>
  </si>
  <si>
    <t>Which Treatment Group is This?</t>
  </si>
  <si>
    <t>L/min</t>
  </si>
  <si>
    <t>Control</t>
  </si>
  <si>
    <t>Notes</t>
  </si>
  <si>
    <t>General comments</t>
  </si>
  <si>
    <t>Includes male and female groups?</t>
  </si>
  <si>
    <t xml:space="preserve">Incudes control groups? </t>
  </si>
  <si>
    <t>RCT for randomised controlled trial, NRCT for non-randomised controlled trials or QE for quasi-experimental (non-controlled); CO for cross-over</t>
  </si>
  <si>
    <t>Multiple INCLUDED Treatment Groups?</t>
  </si>
  <si>
    <t>Male group Mean</t>
  </si>
  <si>
    <t>Male group SD</t>
  </si>
  <si>
    <t>Female Group Mean</t>
  </si>
  <si>
    <t>Female group SD</t>
  </si>
  <si>
    <t>Comments (incl. any significant differences between male and female groups at baseline if reported)</t>
  </si>
  <si>
    <t>Exercise Type (mode)</t>
  </si>
  <si>
    <t>i.e. running versus cycling or other</t>
  </si>
  <si>
    <t>Exercise Dose - FITT description</t>
  </si>
  <si>
    <t>HIIT or SIT?</t>
  </si>
  <si>
    <t>High intensity interval training vs sprint or maximal intensity</t>
  </si>
  <si>
    <t xml:space="preserve">Comments </t>
  </si>
  <si>
    <t xml:space="preserve">Note anything important if applicable </t>
  </si>
  <si>
    <t>MALES_Mean_POST_or_∆</t>
  </si>
  <si>
    <t>MALES_SD_POST_or_SDdiff</t>
  </si>
  <si>
    <t>MALES_n</t>
  </si>
  <si>
    <t>FEMALES_Mean_POST_or_∆</t>
  </si>
  <si>
    <t>FEMALES_SD_POST_or_SDdiff</t>
  </si>
  <si>
    <t>FEMALES_n</t>
  </si>
  <si>
    <t>META-ANALYSIS</t>
  </si>
  <si>
    <t>POST</t>
  </si>
  <si>
    <t>PRE</t>
  </si>
  <si>
    <t>Author</t>
  </si>
  <si>
    <t>Y (including multiple treatment groups or active comparisons) or N  INCLUDE EACH GROUP ON A NEW ROW</t>
  </si>
  <si>
    <t>Astorino</t>
  </si>
  <si>
    <t>Adaptations to high-intensity training are independent of gender</t>
  </si>
  <si>
    <t>Eur J Appl Physiol</t>
  </si>
  <si>
    <t>NRCT</t>
  </si>
  <si>
    <t>NA</t>
  </si>
  <si>
    <t>MALES_Mean_PRE_or_∆</t>
  </si>
  <si>
    <t>MALES_SD_PRE_or_SDdiff</t>
  </si>
  <si>
    <t>FEMALES_Mean_PRE_or_∆</t>
  </si>
  <si>
    <t>FEMALES_SD_PRE_or_SDdiff</t>
  </si>
  <si>
    <t>min. 48 hours in between sessions</t>
  </si>
  <si>
    <t>6 non-consecutive sessions (= approx. 12 days)</t>
  </si>
  <si>
    <t xml:space="preserve">HIIT </t>
  </si>
  <si>
    <t>Absolute VO2max or VO2peak (L/min)</t>
  </si>
  <si>
    <t>Relative VO2max or VO2peak (ml/kg/min)</t>
  </si>
  <si>
    <t>incremental exercise on the cycle ergometer
(Monark 828e, Vansbro, Sweden)</t>
  </si>
  <si>
    <t>Treatment</t>
  </si>
  <si>
    <t>9 mixed controls</t>
  </si>
  <si>
    <t>x</t>
  </si>
  <si>
    <t xml:space="preserve">Control group includes 5 males and 4 females - data seperated for baseline characteristics but combined for outcomes. </t>
  </si>
  <si>
    <t>no intervention</t>
  </si>
  <si>
    <t>MALES_%_change _if reported</t>
  </si>
  <si>
    <t>MALES_SD of%_change _if reported</t>
  </si>
  <si>
    <t>FEMALES_%_change _if reported</t>
  </si>
  <si>
    <t>FEMALES_SD of%_change _if reported</t>
  </si>
  <si>
    <t>MALES_%_change _calculated</t>
  </si>
  <si>
    <t>FEMALES_%_change _calculated</t>
  </si>
  <si>
    <t>HIIT</t>
  </si>
  <si>
    <t>No intervention</t>
  </si>
  <si>
    <t>As above</t>
  </si>
  <si>
    <t>Cycle ergo</t>
  </si>
  <si>
    <t>Bagley</t>
  </si>
  <si>
    <t>Sex differences in the effects of 12 weeks sprint interval training on body fat mass and the rates of fatty acid oxidation and VO2max during exercise</t>
  </si>
  <si>
    <t>BMJ Open Sport and Exercise</t>
  </si>
  <si>
    <t>NCT</t>
  </si>
  <si>
    <t xml:space="preserve">Population type (i.e. trained or untrained; overweight; athletes etc.) </t>
  </si>
  <si>
    <t>Not stated</t>
  </si>
  <si>
    <t xml:space="preserve">Cycle ergo </t>
  </si>
  <si>
    <t>Repeated (progressive repetitions) Wingate tests</t>
  </si>
  <si>
    <t>SIT</t>
  </si>
  <si>
    <t>Four bouts of 20 s ‘maximal effort’ sprints at a workload that was set at 175% of the workload attained in the VO2max test.</t>
  </si>
  <si>
    <t>&lt; 10 min per session</t>
  </si>
  <si>
    <t>12 weeks</t>
  </si>
  <si>
    <t>3x per week</t>
  </si>
  <si>
    <t xml:space="preserve">Incremental cycle ergo test </t>
  </si>
  <si>
    <t>incremental exercise on the cycle ergometer (Monark 828e, Vansbro, Sweden)</t>
  </si>
  <si>
    <t>Bornath</t>
  </si>
  <si>
    <t>Physiological Responses to Increasing Battling Rope Weight During Two 3-Week High-Intensity Interval Training Programs</t>
  </si>
  <si>
    <t>The Journal of Strength and Conditioning Research</t>
  </si>
  <si>
    <t xml:space="preserve">Sex comparison of knee extensor size, strength, and fatigueadaptation to sprint interval training. </t>
  </si>
  <si>
    <t>Bostad</t>
  </si>
  <si>
    <t>Twelve weeks of sprint interval training increases peak cardiac output in previously untrained individuals</t>
  </si>
  <si>
    <t>European Journal of Applied Physiology</t>
  </si>
  <si>
    <t>Mitochondrial adaptations to high intensity interval training in older females and males</t>
  </si>
  <si>
    <t>European Journal of Sport Science</t>
  </si>
  <si>
    <t xml:space="preserve">Older sedentary adults (inclusion criteria were age 55–75 years) </t>
  </si>
  <si>
    <t>SEM: 1</t>
  </si>
  <si>
    <t>SEM: 2</t>
  </si>
  <si>
    <t>As expected bodyweight, lean body mass, body fat percent and V̇O2max (ml·min−1) differed between sexes at baseline (p &lt; 0.001).</t>
  </si>
  <si>
    <t>supervised HIIT</t>
  </si>
  <si>
    <t>6 weeks</t>
  </si>
  <si>
    <t xml:space="preserve">bicycle ergometer </t>
  </si>
  <si>
    <t xml:space="preserve">3 times a week </t>
  </si>
  <si>
    <t>Intervention described elsewhere (Søgaard et al., 2017). The individual training load was determined at the first HIIT session which consisted of maximum 9 × 1 min intervals. The first interval was performed at 85% of maximal load reached during the V̇O2max test increasing 10% every interval. The load in the final interval completed was applied to HIIT session 2–6 corresponding to 124 ± 3% of max power output equivalent to 177 ± 12 and 253 ± 13 watt for females and males, respectively.</t>
  </si>
  <si>
    <t>2 min warm up at 50 watt followed by 5 × 1 min HIIT intervals at an individual determined workload (cadence &gt;50 revolutions per minute (RPM)). SEE COMMENTS</t>
  </si>
  <si>
    <t xml:space="preserve">5 × 1 min HIIT intervals </t>
  </si>
  <si>
    <t>ml/min</t>
  </si>
  <si>
    <t>SEM: 137</t>
  </si>
  <si>
    <t>SEM: 46</t>
  </si>
  <si>
    <t>SEM: 175</t>
  </si>
  <si>
    <t>SEM: 82</t>
  </si>
  <si>
    <t>SEX: &lt; 0.001</t>
  </si>
  <si>
    <t xml:space="preserve">Sign. Diffs by SEX for relative VO2max: p = 0.012 and Absolute VO2max: &lt; 0.001; but not for SEX x HIIT interaction (p = 0.277 and 0.473 respectively). </t>
  </si>
  <si>
    <t>Endurance and sprint benefits of high-intensity and supramaximal interval training</t>
  </si>
  <si>
    <t>RCT</t>
  </si>
  <si>
    <t>Attenuated RPE and leg pain in response to short-term high-intensity interval training.</t>
  </si>
  <si>
    <t>Physiology &amp; behavior</t>
  </si>
  <si>
    <t xml:space="preserve">Dalzill </t>
  </si>
  <si>
    <t>Intensive lifestyle intervention improves cardiometabolic and exercise parameters in metabolically healthy obese and metabolically unhealthy obese individuals.</t>
  </si>
  <si>
    <t>The Canadian journal of cardiology</t>
  </si>
  <si>
    <t xml:space="preserve">Gillen </t>
  </si>
  <si>
    <t>Three Minutes of All-Out Intermittent Exercise per Week Increases Skeletal Muscle Oxidative Capacity and Improves Cardiometabolic Health</t>
  </si>
  <si>
    <t>PLoS One</t>
  </si>
  <si>
    <t xml:space="preserve">EsbjörnssonLiljedahl </t>
  </si>
  <si>
    <t>Different responses of skeletal muscle following sprint training in men and women</t>
  </si>
  <si>
    <t>European Journal of Applied Physiology and Occupational Physiology</t>
  </si>
  <si>
    <t xml:space="preserve">Fisher </t>
  </si>
  <si>
    <t>Sex differences and training adaptations in relation to the lactate threshold and endurance exercise performance</t>
  </si>
  <si>
    <t xml:space="preserve">PhD thesis; The University of Queensland, Australia </t>
  </si>
  <si>
    <t>Recreationally active men and women</t>
  </si>
  <si>
    <t>2011 + 2012</t>
  </si>
  <si>
    <t>Mean</t>
  </si>
  <si>
    <t>SD</t>
  </si>
  <si>
    <t>Hiam</t>
  </si>
  <si>
    <t>Lepretre</t>
  </si>
  <si>
    <t>Lui</t>
  </si>
  <si>
    <t>Marterer</t>
  </si>
  <si>
    <t>Menz</t>
  </si>
  <si>
    <t>Metcalfe</t>
  </si>
  <si>
    <t xml:space="preserve">Molina-Hidalgo </t>
  </si>
  <si>
    <t>Mucci</t>
  </si>
  <si>
    <t>Phillips</t>
  </si>
  <si>
    <t>Sawashita</t>
  </si>
  <si>
    <t>Scalzo</t>
  </si>
  <si>
    <t xml:space="preserve">Schubert </t>
  </si>
  <si>
    <t>Støren</t>
  </si>
  <si>
    <t>Weber</t>
  </si>
  <si>
    <t>2017a</t>
  </si>
  <si>
    <t>2017b</t>
  </si>
  <si>
    <t>Energy compensation after sprint- and high-intensity interval training</t>
  </si>
  <si>
    <t>Impact of 4 weeks of interval training on resting metabolic rate, fitness, and health-related outcomes</t>
  </si>
  <si>
    <t>Applied Physiology, Nutrition &amp; Metabolism</t>
  </si>
  <si>
    <t xml:space="preserve">Secondary analysis of experimental group data from the Schubert 2017a paper. </t>
  </si>
  <si>
    <t>Quasi-randomized control trial (self-selected control group)</t>
  </si>
  <si>
    <t>Not avail.</t>
  </si>
  <si>
    <t xml:space="preserve">Not avail. </t>
  </si>
  <si>
    <t>Combined</t>
  </si>
  <si>
    <t>Combined data</t>
  </si>
  <si>
    <t>Moderately active (&gt;120 min.week of PA), healthy men and women</t>
  </si>
  <si>
    <t xml:space="preserve">Control data is mixed male and female - separate data was only available from the supplementary material of the PLOSOne paper extracted below. Women were controlled for phase of menstral cycle. </t>
  </si>
  <si>
    <t>4 weeks</t>
  </si>
  <si>
    <t xml:space="preserve">Week 1 - 3x 20-s “all-out” sprints at 5% of baseline BM + 2-min recoveries; Increased to 4x repeats in week 2 + 5x repeats in weeks 3 + 4. </t>
  </si>
  <si>
    <t xml:space="preserve">Combined HIIT + SIT participants as outlined above. </t>
  </si>
  <si>
    <t xml:space="preserve">Weeks 1 + 2 - 6x repeats of 1-min repeats at 90% peak power output (PPO) with 1-min recoveries at 10% PPO; Weeks 3 + 4 - 8x repeats. </t>
  </si>
  <si>
    <t>10-15 min</t>
  </si>
  <si>
    <t>16-20 min</t>
  </si>
  <si>
    <t>10-20 min</t>
  </si>
  <si>
    <t>N/A</t>
  </si>
  <si>
    <t>Cycle ergo - Wingate</t>
  </si>
  <si>
    <t>Data Extracted in second paper below</t>
  </si>
  <si>
    <t>Maximal cycle ergo test</t>
  </si>
  <si>
    <t>3 men + 3 women</t>
  </si>
  <si>
    <t xml:space="preserve">Combined male and female HIIT and SIT groups significantly increased VO2max from pre-post but male versus female analysis not reported. Data obtained from supplementary material for inclusion in meta-analysis. </t>
  </si>
  <si>
    <t>VO2max increased by around 9%, but women improved VO2max significantly more than men.</t>
  </si>
  <si>
    <t>Sign. Diffs by SEX for relative VO2max: p = 0.012 and Absolute VO2max: &lt; 0.001; but not for SEX x HIIT interaction (p = 0.277 and 0.473 respectively). SDS CALC'D FROM SEM</t>
  </si>
  <si>
    <t xml:space="preserve">Sub-group from the study above - cannot be included in meta-a. </t>
  </si>
  <si>
    <t>Recreationally active adults</t>
  </si>
  <si>
    <t>Battling ropes</t>
  </si>
  <si>
    <t>HIIT/SIT?</t>
  </si>
  <si>
    <t xml:space="preserve"> 10 x 30-second “all-out” efforts using the battling rope, separated by 60 seconds of rest. Interchanged sets of double and alternating whip. </t>
  </si>
  <si>
    <t>Upper-body progressive Astrand (1965) V̇O2max protocol pedaling with their arms on a Monark arm ergometer (Model 881) (Monark, Langley, WA) with   Cosmed</t>
  </si>
  <si>
    <t>DATA IN FIGURE FORMAT ONLY</t>
  </si>
  <si>
    <t>ES: 0.48; p = &lt;0.001</t>
  </si>
  <si>
    <t>ES: &lt;0.45; p = 0.004</t>
  </si>
  <si>
    <t>As above - data extracted from figure using webplot digitizer</t>
  </si>
  <si>
    <t>Data Extraction from figures, extracted using WebDigitzer software</t>
  </si>
  <si>
    <t>Bornath 2020</t>
  </si>
  <si>
    <t>Males, baseline</t>
  </si>
  <si>
    <t>Males, 3 weeks</t>
  </si>
  <si>
    <t>Males, 6 weeks</t>
  </si>
  <si>
    <t>Females, baseline</t>
  </si>
  <si>
    <t>Females, 3 weeks</t>
  </si>
  <si>
    <t>Females, 6 weeks</t>
  </si>
  <si>
    <t>Datapoint</t>
  </si>
  <si>
    <t>Mean + SD</t>
  </si>
  <si>
    <t>DATA EXTRACTED FROM FIGURE</t>
  </si>
  <si>
    <t>Mixed: 21</t>
  </si>
  <si>
    <t>Mixed: 2</t>
  </si>
  <si>
    <t>healthy untrained adults</t>
  </si>
  <si>
    <t>Bostad 2021</t>
  </si>
  <si>
    <t>Females, 2 weeks</t>
  </si>
  <si>
    <t>Females, 12 weeks</t>
  </si>
  <si>
    <t>Males, 2 weeks</t>
  </si>
  <si>
    <t>Males, 12 weeks</t>
  </si>
  <si>
    <t>The training intervention was modeled on a 12-week SIT program that we have previously described (Gillen et al. 2016).</t>
  </si>
  <si>
    <t>weekly sessions were separated
by ≥ 1 day.</t>
  </si>
  <si>
    <t>2-min warm-up at 50 W, 3 × 20-s ‘all-out’ bouts against a resistance of 7.5% of body weight, interspersed with 2 min of unloaded cycling, and a 3-min cool-down at 50 W.</t>
  </si>
  <si>
    <t>10 min</t>
  </si>
  <si>
    <t>Males, post</t>
  </si>
  <si>
    <t>Females, post</t>
  </si>
  <si>
    <t xml:space="preserve">6 weeks </t>
  </si>
  <si>
    <t>water</t>
  </si>
  <si>
    <t>Water</t>
  </si>
  <si>
    <t>0.0% alchol beer</t>
  </si>
  <si>
    <t>Molina Hidalgo 2020</t>
  </si>
  <si>
    <t>0.0 alc, Females baseline</t>
  </si>
  <si>
    <t>0.0 alc, Females post</t>
  </si>
  <si>
    <t>Water, Females post</t>
  </si>
  <si>
    <t>Water, Females baseline</t>
  </si>
  <si>
    <t>Control, Females baseline</t>
  </si>
  <si>
    <t>Control, Females post</t>
  </si>
  <si>
    <t>0.0 alc, Males baseline</t>
  </si>
  <si>
    <t>0.0 alc, Males post</t>
  </si>
  <si>
    <t>Water, Males baseline</t>
  </si>
  <si>
    <t>Water, Males post</t>
  </si>
  <si>
    <t>Control, Males baseline</t>
  </si>
  <si>
    <t>Control, Males post</t>
  </si>
  <si>
    <t>0.0 acl beer</t>
  </si>
  <si>
    <t>control</t>
  </si>
  <si>
    <t>Relative VO2max</t>
  </si>
  <si>
    <t xml:space="preserve">SDs not represented in graphs - unable to extract. </t>
  </si>
  <si>
    <t>Absolute VO2max</t>
  </si>
  <si>
    <t>Influence of daily beer or ethanol consumption on physical fitness in response to a high-intensity interval training program. The BEER-HIIT study</t>
  </si>
  <si>
    <t xml:space="preserve">Journal of the international society of sports nutrition </t>
  </si>
  <si>
    <t xml:space="preserve">All age groups tip into under 18s at the lower end??? However, the description reports population as healthy adults. </t>
  </si>
  <si>
    <t xml:space="preserve">40min per week initially, increasing to 50min, then 65min per week. </t>
  </si>
  <si>
    <t>8–9 RPE (out of 10?) initially and increasing to 10 RPE. Passive rest between exercises and an active rest between sets (6 RPE intensity).</t>
  </si>
  <si>
    <t>Circuit format twice per set (i.e., frontal plank, high knees up, TRX horizontal row, squat, deadlift, side plank, push up, and burpees)</t>
  </si>
  <si>
    <t>10 weeks</t>
  </si>
  <si>
    <t>2x per week )(at least 48 h of recovery between each session)</t>
  </si>
  <si>
    <t xml:space="preserve">As above </t>
  </si>
  <si>
    <t>Incremental treadmill test (maximal)</t>
  </si>
  <si>
    <t xml:space="preserve">A significant time x group interaction was found in VO2max. In absolute and relative values (p = 0.004 and p = 0.002, respectively), whereas no significant time x group interaction was found in maximal heart rate and total test duration (all p &gt; 0.05). All male and female training groups significantly increased VO2max post-intervention compared to baseline, with no significant difference between male and female groups. </t>
  </si>
  <si>
    <t>Overweight/obese but otherwise healthy men and women</t>
  </si>
  <si>
    <t>3x 20 second "all-out" sprints against 5% bodyweight</t>
  </si>
  <si>
    <t>18 supervised sessions over 6 weeks</t>
  </si>
  <si>
    <t xml:space="preserve">Both male and female groups increased VO2max by 12% (p &lt; 0.001), with no significant differences between male and female groups. </t>
  </si>
  <si>
    <t>Males</t>
  </si>
  <si>
    <t>Females</t>
  </si>
  <si>
    <t>not stated</t>
  </si>
  <si>
    <t>Gillen 2014</t>
  </si>
  <si>
    <t>The Effect of Eight-Week Sprint Interval Training on Aerobic Performance of Elite Badminton Players</t>
  </si>
  <si>
    <t>International Journal of Environmental Research and Public Health</t>
  </si>
  <si>
    <t>ACTIVE CONTROL</t>
  </si>
  <si>
    <t>MALES_Mean_PRE</t>
  </si>
  <si>
    <t>MALES_SD_PRE</t>
  </si>
  <si>
    <t>FEMALES_Mean_PRE</t>
  </si>
  <si>
    <t>FEMALES_SD_PRE</t>
  </si>
  <si>
    <t xml:space="preserve">Active control group but described as 'traditional training' so should be okay? </t>
  </si>
  <si>
    <t>ACTIVE CONTROL (Traditional Training)</t>
  </si>
  <si>
    <t>5x 30sec all-out efforts against 0.0075/kg of bodyweight with 5 min recovery</t>
  </si>
  <si>
    <t>Traditional training - running</t>
  </si>
  <si>
    <t>Fartlek (HIIT)</t>
  </si>
  <si>
    <t>40 min</t>
  </si>
  <si>
    <t>Fartlek running at 65–79% Hrmax</t>
  </si>
  <si>
    <t>Elite Badminton players</t>
  </si>
  <si>
    <t>8 weeks</t>
  </si>
  <si>
    <t>?</t>
  </si>
  <si>
    <t>Increases in maximal accumulated oxygen deficit after high-intensity interval training are not gender dependent</t>
  </si>
  <si>
    <t>Journal of Applied Physiology</t>
  </si>
  <si>
    <t>Untrained male and female subjects</t>
  </si>
  <si>
    <t>Metabolically healthy obese</t>
  </si>
  <si>
    <t>METs</t>
  </si>
  <si>
    <t>VO2peak defined as highest METs achieved on an incremental treadmill test; Absolute VO2peak only</t>
  </si>
  <si>
    <t>Osteocalcin and its forms respond similarly to exercise in males and females</t>
  </si>
  <si>
    <t>Bone</t>
  </si>
  <si>
    <t>Progressive number of (6-14x) 2-min intervals of effort calculated as power at lactate threshold (LT) + 40–70% of the difference Wpeak and power at LT. Efforts were interspersed with 1-min recovery periods at a power of 60 W</t>
  </si>
  <si>
    <t xml:space="preserve">Not entirely clear whether the measures of VO2peak actually included every participant in the sample size outlined in the methods but no alternative number was given so have to assume it is correct. </t>
  </si>
  <si>
    <t>Impact of short-term aerobic interval training on maximal exercise in sedentary aged subjects</t>
  </si>
  <si>
    <t>International Journal of Clinical Practice</t>
  </si>
  <si>
    <t>9 weeks</t>
  </si>
  <si>
    <t>2x per week</t>
  </si>
  <si>
    <t>Healthy older adults</t>
  </si>
  <si>
    <t>Healthy males and healthy pre-menopausal females</t>
  </si>
  <si>
    <t xml:space="preserve">Reports "variation (% of pre-training value)" - must be different to % increase because the numbers don't match up with the calculated values. </t>
  </si>
  <si>
    <t>6-week High-intensity Interval Training (HIIT) of the Lower Extremities Improves VO2max of the Upper Extremities</t>
  </si>
  <si>
    <t>International Journal of Sports Medicine</t>
  </si>
  <si>
    <t xml:space="preserve">Females are a bit younger - not sure if it is significant? </t>
  </si>
  <si>
    <t>Healthy trained adults</t>
  </si>
  <si>
    <t>4x 4-min efforts at 85–95% of HRmax and 2-min recovery at 65–75% of Hrmax</t>
  </si>
  <si>
    <t>3x per week for the first 3 weeks; 4x per week for the last 3 weeks</t>
  </si>
  <si>
    <t>Outcomes - LEGS</t>
  </si>
  <si>
    <t>Outcomes - ARMS</t>
  </si>
  <si>
    <t>Graded hand crank ergometer test</t>
  </si>
  <si>
    <t>Effect of 3‑week high‑intensity interval training on VO2max, total haemoglobin mass, plasma and blood volume in well‑trained athletes</t>
  </si>
  <si>
    <t>POST VALUES POOLED</t>
  </si>
  <si>
    <t>POOLED: 19</t>
  </si>
  <si>
    <t>POOLED: 65.8</t>
  </si>
  <si>
    <t>POOLED: 7.1</t>
  </si>
  <si>
    <t>POOLED: 64.7</t>
  </si>
  <si>
    <t>POOLED: 16</t>
  </si>
  <si>
    <t>Sedentary but healthy young adults</t>
  </si>
  <si>
    <t>Towards the minimal amount of exercise for improving metabolic health: beneficial effects of reduced-exertion high-intensity interval training</t>
  </si>
  <si>
    <t>REHIT</t>
  </si>
  <si>
    <t>Changes in aerobic capacity and glycaemic control in response to reduced-exertion high-intensity interval training (REHIT) are not different between sedentary men and women</t>
  </si>
  <si>
    <t>Applied Physiology Nutrition and Metabolism</t>
  </si>
  <si>
    <t>Sedentary but healthy adults</t>
  </si>
  <si>
    <t>Evidence of exercise-induced O2 arterial desaturation in non-elite sportsmen and sportswomen following high-intensity interval-training</t>
  </si>
  <si>
    <t xml:space="preserve">Non-elite sportsmen and sportswomen </t>
  </si>
  <si>
    <t>Progressive maximal running field test w/ portable gas analyser</t>
  </si>
  <si>
    <t>A practical and time-efficient high-intensity interval training program modifies cardio-metabolic risk factors in adults with risk factors for type II diabetes</t>
  </si>
  <si>
    <t>Frontiers in Endocrinology</t>
  </si>
  <si>
    <t>Sedentary overweight and obese but otherwise healthy adults</t>
  </si>
  <si>
    <t xml:space="preserve">MALE AND FEMALE DATA IS ONLY PRESENTED AS %CHANGE FOR TRAINING GROUP AND IN FIGURE FORMAT ONLY </t>
  </si>
  <si>
    <t>Effects of mild calorie restriction and high-intensity interval walking in middle-aged and older overweight Japanese</t>
  </si>
  <si>
    <t>Experimental Gerontology</t>
  </si>
  <si>
    <t>HIW</t>
  </si>
  <si>
    <t>Included a HIW + mild calorie restriction group (not extracted)</t>
  </si>
  <si>
    <t>Middle-aged and older (40-69 years old), overweight and obese (BMI ≥ 23.6 kg/m2 109 ), female and male Japanese adults</t>
  </si>
  <si>
    <t>4 or more x per week</t>
  </si>
  <si>
    <t>Walking</t>
  </si>
  <si>
    <t>Greater muscle protein synthesis and mitochondrial biogenesis in males compared with females during sprint interval training</t>
  </si>
  <si>
    <t>The FASEB Journal (Journal of the Federation of American Societies for Eperimental Biology)</t>
  </si>
  <si>
    <t>3 weeks</t>
  </si>
  <si>
    <t>Scalzo 2014</t>
  </si>
  <si>
    <t>Healthy recreationally active adults</t>
  </si>
  <si>
    <t>High-intensity interval training improves insulin sensitivity in older individuals</t>
  </si>
  <si>
    <t>Acta Physiologica</t>
  </si>
  <si>
    <t>Older males and females</t>
  </si>
  <si>
    <t>The Effect of Age on the V˙O2max Response to High-Intensity Interval Training</t>
  </si>
  <si>
    <t>Medicine &amp; Science in Sports and Medicine</t>
  </si>
  <si>
    <t>DIFF: 0.35</t>
  </si>
  <si>
    <t>SD DIFF: 0.22</t>
  </si>
  <si>
    <t>DIFF: 0.29</t>
  </si>
  <si>
    <t>SD DIFF: 0.20</t>
  </si>
  <si>
    <t>SEM: 0.19</t>
  </si>
  <si>
    <t>SEM: 0.11</t>
  </si>
  <si>
    <t>SEM: 0.17</t>
  </si>
  <si>
    <t>SEM: 0.08</t>
  </si>
  <si>
    <t>SEM: 1.84</t>
  </si>
  <si>
    <t>SEM: 2.29</t>
  </si>
  <si>
    <t>SEM: 1.48</t>
  </si>
  <si>
    <t>SEM: 2.44</t>
  </si>
  <si>
    <t>SEM: 1.5</t>
  </si>
  <si>
    <t>SEM: 2.2</t>
  </si>
  <si>
    <t>SEM: 1.3</t>
  </si>
  <si>
    <t>SEM: 2.7</t>
  </si>
  <si>
    <t>SEM:2.1</t>
  </si>
  <si>
    <t>SEM: 2.3</t>
  </si>
  <si>
    <t>SEM: 2.1</t>
  </si>
  <si>
    <t>SEM: 0.6</t>
  </si>
  <si>
    <t>SEM: 3.8</t>
  </si>
  <si>
    <t>SEM: 1.4</t>
  </si>
  <si>
    <r>
      <t xml:space="preserve">Menz </t>
    </r>
    <r>
      <rPr>
        <sz val="11"/>
        <color rgb="FFFF0000"/>
        <rFont val="Calibri"/>
        <family val="2"/>
        <scheme val="minor"/>
      </rPr>
      <t>*Author contacted for missing data</t>
    </r>
  </si>
  <si>
    <t>Mean diff</t>
  </si>
  <si>
    <t>Mean+SD diff</t>
  </si>
  <si>
    <t>SD diff</t>
  </si>
  <si>
    <t>0.0 alc, females change</t>
  </si>
  <si>
    <t>Water, females change</t>
  </si>
  <si>
    <t>Control, females change</t>
  </si>
  <si>
    <t>0.0 alc, males change</t>
  </si>
  <si>
    <t>Water, males change</t>
  </si>
  <si>
    <t>Control, males change</t>
  </si>
  <si>
    <t>Change data - Relative VO2max</t>
  </si>
  <si>
    <t>Change data - Absolute VO2max</t>
  </si>
  <si>
    <t xml:space="preserve">Bostad 2021 - change data (pooled male and female) </t>
  </si>
  <si>
    <t>Participant datapoint</t>
  </si>
  <si>
    <t xml:space="preserve">change (L/min) </t>
  </si>
  <si>
    <t>Mean change</t>
  </si>
  <si>
    <t>SD change</t>
  </si>
  <si>
    <t>Baseline</t>
  </si>
  <si>
    <t>Pooled VO2max (L/min)</t>
  </si>
  <si>
    <t>Marterer (2020) - change data, total group pooled males and females</t>
  </si>
  <si>
    <t>Metcalfe 2016- individual change data</t>
  </si>
  <si>
    <t xml:space="preserve">Females (n = 18) </t>
  </si>
  <si>
    <t xml:space="preserve">change (%) </t>
  </si>
  <si>
    <t xml:space="preserve">Males (n = 17 - only 16 on figure?) </t>
  </si>
  <si>
    <t>Also provides delta values (ml/kg/min). Sportsmen: 4.708 (3.303) and Sportswomen: 3.030 (2.236)</t>
  </si>
  <si>
    <t xml:space="preserve">Reference </t>
  </si>
  <si>
    <t>Marterer (2020), pooled</t>
  </si>
  <si>
    <t xml:space="preserve">Astorino (2012) </t>
  </si>
  <si>
    <t xml:space="preserve">Bratland-Sanda (2020) </t>
  </si>
  <si>
    <t xml:space="preserve">Schubert (2017a) </t>
  </si>
  <si>
    <t>Molina-Hidalgo (2020) 1</t>
  </si>
  <si>
    <t>Molina-Hidalgo (2020) 2</t>
  </si>
  <si>
    <t xml:space="preserve">Metcalfe (2016) </t>
  </si>
  <si>
    <t xml:space="preserve">Mucci (2004) </t>
  </si>
  <si>
    <t>Group (1 = SIT, 2 = HIIT, 3 = Con)</t>
  </si>
  <si>
    <t>Sex (1 = M, 2 = F)</t>
  </si>
  <si>
    <t>VO2pre</t>
  </si>
  <si>
    <t>VO2post</t>
  </si>
  <si>
    <t>PPOpre</t>
  </si>
  <si>
    <t>PPOpost</t>
  </si>
  <si>
    <t>Power measure 1</t>
  </si>
  <si>
    <t>Outcome</t>
  </si>
  <si>
    <t>Peak power</t>
  </si>
  <si>
    <t>Power measure 2</t>
  </si>
  <si>
    <t>Lactate measure 1</t>
  </si>
  <si>
    <t>W/kg</t>
  </si>
  <si>
    <t>i.e. Wingate test</t>
  </si>
  <si>
    <t xml:space="preserve">(i.e. peak power output) </t>
  </si>
  <si>
    <t>i.e. Watts or %VO2max</t>
  </si>
  <si>
    <t>i.e. power output or %VO2max at lacatate threshold</t>
  </si>
  <si>
    <t>Mean power</t>
  </si>
  <si>
    <t>Wingate ergometer test (model 894e, Monark,
Vansbro, Sweden).</t>
  </si>
  <si>
    <t>Other measure</t>
  </si>
  <si>
    <t>Fatigue index</t>
  </si>
  <si>
    <t>0.05 for both groups vs baseline</t>
  </si>
  <si>
    <t>p=0.05 for both groups vs baseline</t>
  </si>
  <si>
    <t>Not measured</t>
  </si>
  <si>
    <t>%</t>
  </si>
  <si>
    <t>NS</t>
  </si>
  <si>
    <t>In both the experimental and control group, RER was lower (p=0.05) in women compared to men during exercise.</t>
  </si>
  <si>
    <t>Peak and mean power were significantly increased (p&lt;0.05) with HIT (Table 2). Mean fatigue index was unaffected (p&gt;0.05) in response to training. Change in relative peak power (10.5% vs. 9.1%), mean power (10.4% vs. 10.9%), minimum power (14.9% vs. 9.5%), and fatigue index (-3.3% vs. 0.0%) was similar (p&gt;0.05) between men and women.</t>
  </si>
  <si>
    <t>OUTCOMES</t>
  </si>
  <si>
    <t>List of all outcomes of interest</t>
  </si>
  <si>
    <t xml:space="preserve">Upper-body VO2max (ml/kg/min)
Shoulder flexion and extension 
Upper-body endurance
Trunk muscular endurance
Resting BLa 
HIIT session BLa, immediately post exercise
HIIT session BLa, 5 minutes post exercise
RPE at each interval </t>
  </si>
  <si>
    <t xml:space="preserve">Incremental arm-cycle ergometer test with indirect calirometry; Isometric MVC, 3-second hold on a load cell; ACSM push-up test; Young Men’s Christian Association bent-knee sit-up test; 9th and 18th HIIT session measures </t>
  </si>
  <si>
    <t xml:space="preserve">Incremental cycle ergometer test with indirect calirometry; 2 kJ/kg body weight cycle ergometer time trial. </t>
  </si>
  <si>
    <t>Y*</t>
  </si>
  <si>
    <t xml:space="preserve">*Paper includes data from metabolically unhealthy obese participant groups (excluded from review - not extracted here). </t>
  </si>
  <si>
    <t>Mixed: 51.3</t>
  </si>
  <si>
    <t>Mixed: 8.7</t>
  </si>
  <si>
    <t xml:space="preserve">supervised HIIT </t>
  </si>
  <si>
    <t xml:space="preserve">The targeted Borg rating of perceived exertion (RPE) was set at 15 during exercise sessions 15, 17. </t>
  </si>
  <si>
    <t xml:space="preserve">Subjects were also encouraged to perform 1 to 2 additional unsupervised MICET sessions per week, such as walking and/or cycling (45-minute duration, Borg scale level of 12-14) outside or inside the centre; Supervised exercise sessions where HIIT was undertaken also included 20 mins of resistance exercise  (total of 60-minutes) </t>
  </si>
  <si>
    <t>34 minutes consiting of: 5 min-warm up at 50 Watts, two 10-minute sets of repeated bouts of 15 to 30 seconds at 80% of MAP interspersed by 15 to 30-second passive recovery periods, and a 5-min cool down at 50 watts. The two 10-min periods were separated by a 4-min passive recovery.</t>
  </si>
  <si>
    <t>9 months</t>
  </si>
  <si>
    <t>2-3 times per week</t>
  </si>
  <si>
    <t>Quasi-experimental (no formal control); retrospective analysis of an intervention</t>
  </si>
  <si>
    <t xml:space="preserve">Despite initial better blood pressure, HR and VO2 peak values (SBP, DBP, resting HR, HR recovery, and VO2 peak) inMHOpatients, blood pressure, resting HR, VO2 peak (METs), and muscle endurance were similarly improved after the program in male and female MHO and NMHO patients. Significant differences were seen between males and females for absolute VO2max in METs - significant intervention effect; significant gender effect; non-significant interaction. </t>
  </si>
  <si>
    <t>There were no differences in age between males and females (Table 1). BMI was slightly higher and fitness slightly lower in females compared with males. Males had higher circulating levels of tOC, ucOC and cOC than females (p &lt; 0.001). There were no differences in the ucOC ratio or cOC ratio between sexes.</t>
  </si>
  <si>
    <t>Four weeks of HIIT increased V˙O2peak (q &lt; 0.05), Wpeak (q &lt; 0.001) and LT (q &lt; 0.001) to a similar degree in males and females (q &gt; 0.05) (Table 2). Body mass and BMI did not significantly change after 4 weeks of HIIT (Supplementary Table 4).</t>
  </si>
  <si>
    <t>No significant difference in age. Male subjects were taller (p &lt; 0.001) and weighed more (p &lt; 0.001) than females. Body mass (index?) was smaller in men than women (p &lt; 0.001). Absolute maximal tolerated power was higher in older men compared with older women (p &lt; 0.001) and in percentage of the theoretical MTP values (100.8 ± 15.7% vs. 95.9 ± 14.2%, p &lt; 0.001). Maximal VO2 and VE values obtained at the peak power were higher in older men compared with older women subjects (p &lt; 0.05) (Table 2).  VO2peak and VEpeak as % of age-predicted VO2peak and VEpeak values were not different between both groups.</t>
  </si>
  <si>
    <t>% change</t>
  </si>
  <si>
    <t xml:space="preserve">Not stated </t>
  </si>
  <si>
    <t xml:space="preserve">All by maximal cycle ergo test. </t>
  </si>
  <si>
    <t xml:space="preserve">6x 4min at VT1 interspersed with 1min at VT2. </t>
  </si>
  <si>
    <t>30 minutes</t>
  </si>
  <si>
    <t>Maximal tolerated power</t>
  </si>
  <si>
    <t xml:space="preserve">Maximal incremental cycle ergo test </t>
  </si>
  <si>
    <t>Watts</t>
  </si>
  <si>
    <t>Power at VT2 (pVT2)</t>
  </si>
  <si>
    <t xml:space="preserve">Power (pVT2) </t>
  </si>
  <si>
    <t>% of MTP</t>
  </si>
  <si>
    <t>Lactate (mmol 100 ml)1) At the same absolute intensity (MTP pretraining)</t>
  </si>
  <si>
    <t>Lactate (mmol 100 ml)1) At the same relative intensity (MTP pre- vs. post-training)</t>
  </si>
  <si>
    <t xml:space="preserve">There was no measurable effect of gender on the response to training (Table 2). In both groups, the training period did not modify anthropometric parameters, including body mass and body fat. Training resulted in a significant increase in MTP (p &lt; 0.001), in peak of VO2 (p &lt; 0.001) and VE (p = 0.044). There was no change in HRpeak with training expressed in absolute value (p = 0.555) and in percentage of the age-predicted maximal HR value (p = 0.524). </t>
  </si>
  <si>
    <t>The power associated at VT1 and VT2 was higher after training than before training in men and women (p &lt; 0.001 for both VT1 and VT2). Expressed in percentage of VO2peak, training also led to an increase in VT1 (p = 0.011) but not in VT2 (p = 0.362). Older men and women showed almost identical response in exercise and recovery blood lactate values.</t>
  </si>
  <si>
    <t xml:space="preserve">Power at VT1 (pVT1, Watts)
Power (pVT1, % of MTP) </t>
  </si>
  <si>
    <t>Power at VT1 (pVT1)</t>
  </si>
  <si>
    <t xml:space="preserve">Power (pVT1) </t>
  </si>
  <si>
    <t xml:space="preserve">No significant difference in age. Male subjects were taller (p &lt; 0.001) and weighed more (p &lt; 0.001) than females. Body mass (index?) was smaller in men than women (p &lt; 0.001). Absolute maximal tolerated power was higher in older men compared with older women (p &lt; 0.001) and in percentage of the theoretical MTP values (100.8 ± 15.7% vs. 95.9 ± 14.2%, p &lt; 0.001). </t>
  </si>
  <si>
    <t>No significant difference in age. Male subjects were taller (p &lt; 0.001) and weighed more (p &lt; 0.001) than females. Body mass (index?) was smaller in men than women (p &lt; 0.001). Maximal VO2 and VE values obtained at the peak power were higher in older men compared with older women subjects (p &lt; 0.05) (Table 2).  VO2peak and VEpeak as % of age-predicted VO2peak and VEpeak values were not different between both groups.</t>
  </si>
  <si>
    <t>Max power, power at LT2 and Bla measures</t>
  </si>
  <si>
    <t>Same group. Power at LT1 measures</t>
  </si>
  <si>
    <t xml:space="preserve">6 weeks (total of 31 sessions) </t>
  </si>
  <si>
    <t xml:space="preserve">Not stated specifically (equates to 29 min not including any cool-down). </t>
  </si>
  <si>
    <t>Well-trained athletes (VO2max 63.7 ± 7.7 ml/min/kg). Normal exercise
load of the subjects was 9.5 ± 5.0 h/week.</t>
  </si>
  <si>
    <t>Week 1: 3 sessions; Weeks 2&amp;3: four sessions</t>
  </si>
  <si>
    <t xml:space="preserve">4x 4-min interval bouts at an exercise intensity of 90–95% of HRmax, separated by 4-min active recovery periods (work/rest ratio = 1:1). Regulated using HR and RPE. </t>
  </si>
  <si>
    <t xml:space="preserve">Started with a standardized 15-min warm-up at 70–75 % HRmax (determined at the maximal treadmill test), five running drills and three submaximal progressive sprints over about 100 m. Approx. 47 min total not including cool-down. </t>
  </si>
  <si>
    <t>Group HIIT sessions of 4–6 athletes. Usual training on other days but recommended low-intensity, regenerative training.</t>
  </si>
  <si>
    <r>
      <t xml:space="preserve">No significant differences between male and females groups re: outcomes therefore follow-up data were pooled. </t>
    </r>
    <r>
      <rPr>
        <sz val="11"/>
        <color rgb="FFFF0000"/>
        <rFont val="Calibri"/>
        <family val="2"/>
        <scheme val="minor"/>
      </rPr>
      <t xml:space="preserve">AUTHOR CONTACTED FOR MISSING DATA (NO RESPONSE). </t>
    </r>
  </si>
  <si>
    <t>Not reported</t>
  </si>
  <si>
    <t>Pooled: 4405</t>
  </si>
  <si>
    <t>Pooled: 4546</t>
  </si>
  <si>
    <t>Pooled: 823</t>
  </si>
  <si>
    <t>Pooled: 19</t>
  </si>
  <si>
    <t>Pooled: 16</t>
  </si>
  <si>
    <t>Pooled: 815</t>
  </si>
  <si>
    <t>Pooled: 4513</t>
  </si>
  <si>
    <t>Pooled: 890</t>
  </si>
  <si>
    <t>Pooled: 4566</t>
  </si>
  <si>
    <t>Pooled: 818</t>
  </si>
  <si>
    <t>Subjects assigned to the control groups maintained their normal sedentary lifestyle, whilst subjects in the training groups completed three exercise sessions per week for 6 weeks.</t>
  </si>
  <si>
    <t>SIT (REHIT)</t>
  </si>
  <si>
    <t xml:space="preserve">The 10-min exercise sessions consisted of low-intensity cycling (60 W) and one (first session) or two (all other sessions) brief ‘all-out’ sprints (10 s in week 1, 15 s in weeks 2–3 and 20 s in the final 3 weeks). </t>
  </si>
  <si>
    <t>10 min in total (including a 3-min warm-up of unloaded pedalling, 3:20–3:40-min:s recovery in between sprints, and a 3-min cool-down)</t>
  </si>
  <si>
    <t>First session: 1x 10 s “all-out” cycling sprint against a braking force equivalent to 5% of body mass at maximal pedal cadence.  
All other sessions: 2x “all-out” cycling sprint against a braking force equivalent to 5% of body mass. Sprint duration increased from 10s in the first week, to 15s in weeks 2 and 3,
and 20s for weeks 4-6.</t>
  </si>
  <si>
    <t xml:space="preserve">First session: 1x 10s all-out sprint; All subsequent sessions 2x all-out sprints; Sprint duration in week 1 was 10s; weeks 2&amp;3: 15s; weeks 4-6: 20s. </t>
  </si>
  <si>
    <t xml:space="preserve">Uses same REHIT protocol as the Metcalfe 2012 trial but I think it is a different cohort. </t>
  </si>
  <si>
    <t xml:space="preserve">3x per week with 1-2 days of recovery in-between. </t>
  </si>
  <si>
    <t xml:space="preserve">VO2max alues in the baseline characteristics table slightly different to those in the main results table? Extracted those from the main results table. </t>
  </si>
  <si>
    <t xml:space="preserve">Absolute VO2max pvalues for time &lt;0.001, sex  &lt;0.001, and sex x time = 0.402. Realtive VO2max pvalues for time &lt;0.001, sex  0.010, and sex x time = 0.926. </t>
  </si>
  <si>
    <t xml:space="preserve">Age range also dips below 18 years but population described as men and women. </t>
  </si>
  <si>
    <t xml:space="preserve">Supra-maximal: Running speeds were set at around 140% of VO2max and up to 100% of 20m maximal running speed. </t>
  </si>
  <si>
    <t xml:space="preserve">SIT? Described as HIIT but is supra-maximal? </t>
  </si>
  <si>
    <t>Time + session structure</t>
  </si>
  <si>
    <t xml:space="preserve">All sessions performed 5min warm-up at 60% speed at VO2max + 2x sets of the below with 5min of recovery between sets. Mon: 13x 5s at max velocity and 20s active recovery; Wed: 15x 10s at 140% of speed at VO2max with 10s active recovery; Fri: 6x 30s at 140% speed at VO2max with 45s active recovery+45s passive recovery between intervals. </t>
  </si>
  <si>
    <t>Running</t>
  </si>
  <si>
    <t xml:space="preserve">Post-intervention, VO2max increased similarly in men (p&lt;0.001) and women (p&lt;0.01). </t>
  </si>
  <si>
    <t xml:space="preserve">vVO2max increased similarly in men (p&lt;0.01) and women (p&lt;0.001). SaO2 decreased similarly in men and women (p&lt;0.05). HR (p&lt;0.01), VE, VE/VO2, and VE/VCO2 significantly changed only in men. BLa at maximal exercise increased only in women (p&lt;0.05). </t>
  </si>
  <si>
    <t>Vmax</t>
  </si>
  <si>
    <t xml:space="preserve">60m running speed field test with photo cells at every 20m. Vmax was the highest velocity measured over each 20m interval in 3 tests separated by 20 min recovery. </t>
  </si>
  <si>
    <t xml:space="preserve">Maximal running speed (Vmax); Speed at VO2max (vVO2max); Bla (mMoL) pre- and post-test. SaO2 via pulse oximetry (not extracted). </t>
  </si>
  <si>
    <t>m/s</t>
  </si>
  <si>
    <t>vVO2max</t>
  </si>
  <si>
    <t>Progressive maximal running field test w/ portable gas analyser (with photo cell for velocity?)</t>
  </si>
  <si>
    <t>mMoL?</t>
  </si>
  <si>
    <t>BLa</t>
  </si>
  <si>
    <t>Lactate testing from fingertip samples (post-exercise)</t>
  </si>
  <si>
    <t xml:space="preserve">7 by 1 HIIT </t>
  </si>
  <si>
    <t>5 by 1 HIIT</t>
  </si>
  <si>
    <t>Pooled: 37</t>
  </si>
  <si>
    <t>Pooled: 10</t>
  </si>
  <si>
    <t>Pooled: 36</t>
  </si>
  <si>
    <t>Pooled: 9</t>
  </si>
  <si>
    <t>Pooled: 31</t>
  </si>
  <si>
    <t>Pooled: 11</t>
  </si>
  <si>
    <t>Pooled: 2.61</t>
  </si>
  <si>
    <t>Pooled: 0.60</t>
  </si>
  <si>
    <t>Pooled: 2.59</t>
  </si>
  <si>
    <t>Pooled: 0.62</t>
  </si>
  <si>
    <t>Pooled: 2.77</t>
  </si>
  <si>
    <t>Pooled: 0.68</t>
  </si>
  <si>
    <t>Pooled: 2.85</t>
  </si>
  <si>
    <t>Pooled: 24.1</t>
  </si>
  <si>
    <t>Pooled: 5.5</t>
  </si>
  <si>
    <t xml:space="preserve">As expected, Wmax (5.3%; p &lt; 0.001) was also increased by 7-by-1 HIT, but no other outcomes were significantly altered. For the control group that undertook two assessments 6 weeks apart, we observed no significant changes between baseline assessment and reassessment 6 weeks later in any parameter. </t>
  </si>
  <si>
    <t>The increase in VO2max with 5-by-1 HIT was also greater than we observed with 7-by-1 HIT (p &lt; 0.05) supporting our interim analysis and decision to discontinue that protocol. The absolute increase in VO2max with 5-by-1 HIT was significantly higher for men (0.32 ± 0.3 L min−1) compared to women (0.19 ± 0.2 L min−1; p &lt; 0.001) as expected, but the relative benefits were not (Figure 2). Furthermore, 5-by-1 HIT yielded reductions in MAP (2.8%; p &lt; 0.001) and HOMA-IR (16%; p &lt; 0.01) (Table 2). Similarly, no significant gender differences were apparent for the relative training response for MAP or HOMA-IR (Figure 2). Thus, we found no evidence that HIT-induced physiological adaptations were subject to gender-related dimorphism.</t>
  </si>
  <si>
    <t xml:space="preserve">All sessions began with a 2-min warm-up at 50 W followed by five sets of 1 min high-intensity cycling work with 90 s recovery between sets with the exception of week 1 where three sets per session were performed in sessions 2 and 3. </t>
  </si>
  <si>
    <t>Work-load was determined in session 1 of week 1, where participants were asked to perform a 2-min warm-up at 50 W followed by 1-min bouts of exercise with 90 s recovery. Exercise started at 85% of the work required to elicit VO2max (Wmax), and increased by 10% (e.g., 95, 105%, etc.) until the participant was unable to complete a full 1-min bout. Intensity for the last bout participants could complete was used thereafter for training, with a 10% increase in intensity after 2 weeks.</t>
  </si>
  <si>
    <t>Supervised HIIT</t>
  </si>
  <si>
    <t xml:space="preserve">Sessions began with a 2-min warm-up at 50 W followed by seven sets of 1 min cycling at 100% of the work required to elicit VO2max (Corival or Excalibur Sport, Lode, Groningen, the Netherlands) with 1 min recovery between bouts. For 1 h before, during, and for 1 h after each training session. </t>
  </si>
  <si>
    <t>Comparison</t>
  </si>
  <si>
    <t xml:space="preserve">No details about the comparison group? Assume it's a no exercise comparison group? </t>
  </si>
  <si>
    <t>Phillips et al. 2017</t>
  </si>
  <si>
    <t>SD %change</t>
  </si>
  <si>
    <t>Mean %change</t>
  </si>
  <si>
    <r>
      <rPr>
        <sz val="11"/>
        <color rgb="FFFF0000"/>
        <rFont val="Calibri"/>
        <family val="2"/>
        <scheme val="minor"/>
      </rPr>
      <t>PER CENT CHANGE DATA ONLY SEPARATE MALE/FEMALE COMPARISON - EXTRACTED FROM FIGURE.</t>
    </r>
    <r>
      <rPr>
        <sz val="11"/>
        <color theme="1"/>
        <rFont val="Calibri"/>
        <family val="2"/>
        <scheme val="minor"/>
      </rPr>
      <t xml:space="preserve"> Following 6 weeks of 7-by-1 HIT, there were modest improvements in mean V O2 max (+6.2%, 95% CI: 3.5–8.9%, p &lt; 0.001). Following 6 weeks of the more time-efficient 5-by-1 HIT protocol, greater changes were observed for V O2 max (+10.0%, 95% CI: 8.4–11.6%; p &lt; 0.001) presenting a larger and less variable size effect (Cohen’s d = 1.24, 95% CI = 0.97–1.50) (Table 2).</t>
    </r>
  </si>
  <si>
    <t>The increase in VO2 max with 5-by-1 HIT was greater than we observed with 7-by-1 HIT (p &lt; 0.05) supporting our interim analysis and decision to discontinue that protocol. The absolute increase in VO2 max with 5-by-1 HIT was significantly higher for men (0.32 ± 0.3 L min−1) compared to women (0.19 ± 0.2 L min−1; p &lt; 0.001 as expected, but the relative benefits were not. Physiological responses were similar in men and women while a sizeable proportion of the training-induced changes in VO2max, MAP, and HOMA-IR was retained 3 weeks after cessation of training.</t>
  </si>
  <si>
    <t xml:space="preserve">total n=72 </t>
  </si>
  <si>
    <t xml:space="preserve">total n=62 </t>
  </si>
  <si>
    <t>Pooled: 27.2</t>
  </si>
  <si>
    <t>Pooled: 5.2</t>
  </si>
  <si>
    <t xml:space="preserve">5 by 1 HIIT </t>
  </si>
  <si>
    <t>Pooled: 28.8</t>
  </si>
  <si>
    <t>Pooled: 7.0</t>
  </si>
  <si>
    <t>Pooled: 40</t>
  </si>
  <si>
    <t>Pooled: 136</t>
  </si>
  <si>
    <t>Pooled: 13</t>
  </si>
  <si>
    <t xml:space="preserve">Warm-up at 50 W. Work intervals at 100% of the work at VO2max. </t>
  </si>
  <si>
    <t xml:space="preserve">Field tests with photo cells. Fingertip blood samples. </t>
  </si>
  <si>
    <t>y</t>
  </si>
  <si>
    <t>Maximum power output, Wmax (W)</t>
  </si>
  <si>
    <t>Incremental cycle ergo test</t>
  </si>
  <si>
    <t>Pooled: 189</t>
  </si>
  <si>
    <t>Pooled: 50</t>
  </si>
  <si>
    <t>Pooled: 198</t>
  </si>
  <si>
    <t>Pooled: 48</t>
  </si>
  <si>
    <t>Pooled: 199</t>
  </si>
  <si>
    <t>Pooled: 51</t>
  </si>
  <si>
    <t>Pooled: 226</t>
  </si>
  <si>
    <t>Pooled: 53</t>
  </si>
  <si>
    <t>Maximal cycle ergo test (sampling expired air using the Douglas bag method)</t>
  </si>
  <si>
    <r>
      <t>VO2peak increased in the male training (</t>
    </r>
    <r>
      <rPr>
        <sz val="11"/>
        <color theme="1"/>
        <rFont val="Calibri"/>
        <family val="2"/>
      </rPr>
      <t>Δ</t>
    </r>
    <r>
      <rPr>
        <sz val="11"/>
        <color theme="1"/>
        <rFont val="Calibri"/>
        <family val="2"/>
        <scheme val="minor"/>
      </rPr>
      <t>15%) and female training (</t>
    </r>
    <r>
      <rPr>
        <sz val="11"/>
        <color theme="1"/>
        <rFont val="Calibri"/>
        <family val="2"/>
      </rPr>
      <t>Δ</t>
    </r>
    <r>
      <rPr>
        <sz val="11"/>
        <color theme="1"/>
        <rFont val="Calibri"/>
        <family val="2"/>
        <scheme val="minor"/>
      </rPr>
      <t>12%) groups (P&lt;0.01). For VO2peak there were significant main effects of gender (P&lt;0.001) and time (P&lt;0.01), and a significant interaction effect for group x time (P&lt;0.01): following REHIT VO2peak was increased by 15% in men and by 12% in women with no significant gender difference in this effect (Table 2). These results were the same when VO2peak was expressed in l min-1 or ml kg-1min-1.</t>
    </r>
  </si>
  <si>
    <t>Running on a 400m athletic track</t>
  </si>
  <si>
    <t>Increases in VO2max of the lower extremities (3160 ± 1175 to 3449 ± 1231 ml/min, p &lt; 0.001, η2p = 0.779) as well as of the upper extremities (2255 ± 938 to 2377 ± 1015 ml/min, p = 0.010, η2p = 0.356) from pre- to posttest were found. The main finding of this study was that 6 weeks of HIIT on the cycle ergometer led to a significant improvement in VO2max-leg ( + 9 %) and an unspecific transfer effect in VO2max-arm ( + 5 %). Furthermore, the improvement in VO2max-leg of the male group was significantly stronger than in the female sample ( + 10 % vs. + 8 %).</t>
  </si>
  <si>
    <t xml:space="preserve">Peak power output -legs (W)
VO2-leg-AT (ml/min)
VO2-leg-AT (ml/min/kg)
PO-leg-AT (watts/kg)
PO-leg-AT (watts)
LAmax (maximal lactate) </t>
  </si>
  <si>
    <t>Peak power output -arms (W)
VO2-arm-AT (ml/min)
VO2-arm-AT (ml/min/kg)
PO-arm-AT (watts/kg)
PO-arm-AT (watts)</t>
  </si>
  <si>
    <t>Maximal cycle ergo test with indirect calirometry</t>
  </si>
  <si>
    <t xml:space="preserve">Maximal incremental cycle ergo test with indirect calirometry. Earlobe capillary blood samples taken at the end of each stage to determine blood lactate concentration. </t>
  </si>
  <si>
    <t xml:space="preserve">Graded hand crank ergometer test.  Earlobe capillary blood samples taken at the end of each stage to determine blood lactate concentration. </t>
  </si>
  <si>
    <t>There was a gender effect in VO2maxleg (p = 0.007), O2-pulse-leg (p = 0.008) and LAmax-leg (p = 0.003). The improvement of VO2max-leg as well as O2-pulse-leg was higher in the male group than in the female one (male: from 4178 ± 902 to 4594 ± 782 ml/min, p &lt; 0.001; female: from 2327 ± 526 to 2512 ± 495 ml/min, p &lt; 0.020). The difference in LAmax-leg was greater in the female group from pre- to post-test (male: 12.2 ± 1.5 to 11.4 ± 2.2, p = 0.083; female: 9.0 ± 1.7 to 10.2 ± 1.4, p = 0.017).</t>
  </si>
  <si>
    <t xml:space="preserve">Secondary analysis of experimental group data from the Astorino 2011 paper. </t>
  </si>
  <si>
    <t xml:space="preserve">Data from both papers extracted above I think? 2012 paper uses the results from the treatment group of the 2011 paper to directly compare male and female outcomes. </t>
  </si>
  <si>
    <t>Power measure 3/other measure</t>
  </si>
  <si>
    <t>p=0.05 significantly higher vs women at baseline</t>
  </si>
  <si>
    <t>Sign. Diffs in Absolute VO2max at baseline (expected). The magnitude of change in VO2max ranged from 0 to 20% (mean = 6.3 ± 5.4%), yet change in VO2max was similar between men (5.9 ± 3.9%) and women (6.8 ± 7.1%), and there was no training 9 gender interaction (p = 0.58).</t>
  </si>
  <si>
    <t>Fatigue index significantly higher for men than women at baseline, but no significant changes demonstrated for either sex at post-intervention. HIT improved Wingate performance, as peak and mean power were significantly increased (training X group interaction, p&lt;0.05). Maximal gas exchange data for all subjects are revealed in VO2max and VCO2max were significantly increased (training X group interaction, p&lt;0.05) with training. Alterations in all (Wingate derived) parameters were similar (p&gt;0.05) between men and women. Change in relative peak power (10.5% vs. 9.1%), mean power (10.4% vs. 10.9%), minimum power (14.9% vs. 9.5%), and fatigue index (-3.3% vs. 0.0%) was similar (p&gt;0.05) between men and women.</t>
  </si>
  <si>
    <t xml:space="preserve">Wingate ergometer test (model 894e, Monark,
Vansbro, Sweden). Peak cadence (unloaded) applied to  0.075 kg/kg of body weight resistance for 30s (regular Wingate protocol). </t>
  </si>
  <si>
    <t>incremental exercise on the cycle ergometer (Monark 828e, Vansbro, Sweden) with indirect calorimetry</t>
  </si>
  <si>
    <t>p=0.009 sex x training effect</t>
  </si>
  <si>
    <t>SEMs used!</t>
  </si>
  <si>
    <t>p = 0.049, sex x training effect</t>
  </si>
  <si>
    <t>After 12 weeks of SIT, men and women increased VO2max (mL/kg/min), with the percentage gains being 18.7% in women and 6.0% in men (sex×training interaction: p=0.009). Men and women showed similar gains in FATmax after training (table 2). The sex×training interaction revealed that FATmax occurred at a statistically significantly lower %VO2max in women after training but slightly higher %VO2max in men after training (table 2).</t>
  </si>
  <si>
    <t>SEM: 1.6</t>
  </si>
  <si>
    <t>SEM: 1.8</t>
  </si>
  <si>
    <t xml:space="preserve">Male groups a little older. </t>
  </si>
  <si>
    <t>16 weeks</t>
  </si>
  <si>
    <t xml:space="preserve">5 or more sets of 2- to 3-min low-intensity walking intervals (at ~40% of the pre-training  VO2peak), followed by 3 min of high intensity walking (≥70% but &lt;85% VO2peak). Intensity regulated using accelerometer programmed at 70% of VO2peak as target. </t>
  </si>
  <si>
    <t xml:space="preserve">Estimated from a graded walking test with triaxial acceleromter and ECG (Nemoto et al. 2007). </t>
  </si>
  <si>
    <t>Mean + SE</t>
  </si>
  <si>
    <t>SE</t>
  </si>
  <si>
    <t>SEM: 1.96</t>
  </si>
  <si>
    <t>SEM: 2.21</t>
  </si>
  <si>
    <t>SEM: 2.16</t>
  </si>
  <si>
    <t>SEM: 1.23</t>
  </si>
  <si>
    <t xml:space="preserve">9 sessions over 3 weeks, each session was separated by 1–2 d. </t>
  </si>
  <si>
    <t xml:space="preserve">Each session consisted of 4 and 8 bouts of 30 s of maximum effort against a resistance equal to 7.5% of the participant’s body mass, separated by 4 min of active recovery. </t>
  </si>
  <si>
    <t xml:space="preserve">Sessions 1 and 9 consisted of four 30 s bouts, to allow for comparisons to be made between the sessions. </t>
  </si>
  <si>
    <t>The mean power for each sprint was recorded.</t>
  </si>
  <si>
    <t>40 km (24.8 mile) time trial on a stationary cycle ergometer</t>
  </si>
  <si>
    <t>min</t>
  </si>
  <si>
    <t>Time to cycle 40 km</t>
  </si>
  <si>
    <t xml:space="preserve">The mean power from sprints during sessions 1 and 9 </t>
  </si>
  <si>
    <t>Relative mean power</t>
  </si>
  <si>
    <t>Relative mean power (W/kg)
Time to cycle 40 km (min)</t>
  </si>
  <si>
    <t>The mean power from sprints during sessions 1 and 9 
40 km time trial on a stationary cycle ergometer</t>
  </si>
  <si>
    <t>Sessions 1 and 9 consisted of four 30 s bouts, to allow for comparisons to be made between the sessions. The mean power for each sprint was recorded.</t>
  </si>
  <si>
    <t>VO2max (ml/kg/min)</t>
  </si>
  <si>
    <t>Incremental cycle ergo test with indirect calorimetry</t>
  </si>
  <si>
    <t xml:space="preserve">VO2max </t>
  </si>
  <si>
    <t xml:space="preserve"> SIT increased Vo2max (Fig. 2B; main effect, P=0.002). There was neither a main effect of sex (P=0.21) nor an interaction between SIT and sex (P=0.287). SIT did not affect the 40 km cycle time-trial performance (Fig. 2C; P=0.119). There was a main effect of sex (P=0.004) but no interaction between SIT and sex (P=0.269). The males completed the time trial faster at both wk 0 and 4. Ratings of perceived exertion and peak heart rates achieved during the 40 km exercise trials are presented in Table 3. There were no main effects of, or interactions between, SIT and sex (all P&gt;0.15).</t>
  </si>
  <si>
    <t>The mean power data from sprints during sessions 1 and 9 are presented in Table 2. There was an effect of training (P&lt;0.001), as well as a significant effect of sex (P&lt;0.001) and interaction between SIT and sex (P=0.049). There was an effect of training (P&lt;0.001), as well as a significant effect of sex (P&lt;0.001) and interaction between SIT and sex (P=0.049). When mean power was expressed relative to fat-free mass (Fig. 2A), there was no effect of sex (P=0.301) or interaction of SIT and sex (P=0.120). The fatigue index for session 1 was greater than that for session 9 for both sexes (men, 0.28±0.07 vs. 0.16±0.02, and females, 0.13±0.03 vs. 0.10±0.03; main effect P=0.034) indicative of a training effect from SIT for both sexes. There was no effect of sex (P=0.066) or interaction between SIT and sex (P=0.182) for the change in fatigue index.</t>
  </si>
  <si>
    <t>NOT PRESENTED AS MALE AND FEMALE DATA</t>
  </si>
  <si>
    <t>Males, week 0</t>
  </si>
  <si>
    <t>Males, week 4</t>
  </si>
  <si>
    <t>Females, week 0</t>
  </si>
  <si>
    <t>Females, week 4</t>
  </si>
  <si>
    <t>40km time trial (min)</t>
  </si>
  <si>
    <t>SDs extracted as SEs from figure and converted into SDs in RevMan</t>
  </si>
  <si>
    <t xml:space="preserve">Hoffmann </t>
  </si>
  <si>
    <t xml:space="preserve">Schmitz </t>
  </si>
  <si>
    <t xml:space="preserve">Weber </t>
  </si>
  <si>
    <t>Comparison of training responses and performance adaptations in endurance-trained men and women performing high intensity interval training</t>
  </si>
  <si>
    <t>Journal of Sports Sciences</t>
  </si>
  <si>
    <t>Each HIIT session was preceded by a warm-up consisting of 2 min at each of 40% and 60% of each participant’s final power output attempted in the incremental test, and concluded with a selfselected cool-down. Each training session consisted of: 10 x (90s at final power output during the incremental test: 60 s active recovery at 20–30% final power output during the incremental test), and participants were instructed to pedal until they reached the required power output as quickly as possible.</t>
  </si>
  <si>
    <t>An incremental test was conducted after five HIIT sessions to adjust HIIT intensities as necessary and ensure progressive overload.</t>
  </si>
  <si>
    <t>Trained to well-trained cyclists and triathletes, aged 18-40 years</t>
  </si>
  <si>
    <t>Correlation analyses showed that none of the performance predictor variables were correlated with the change in time trial performance from pre-to post-HIIT in men, and only one variable was significantly related to the change in time trial performance in women. The change in LT2 power output explained 77% of the variance in time trial time from pre- to post-HIIT in women (Table 4). However, this correlation was not significantly different to the correlation in men (z = −1.83; p = 0.07).</t>
  </si>
  <si>
    <t xml:space="preserve">Results showed main training effects from pre- to post-HIIT for peak power output [mean change (90% confidence interval): 2.8% (1.0–4.6%); ES: 0.2; p = 0.05], relative peak power output expressed as W.kg−1 [3.0% (1.0–5.0%); ES: 0.3; p = 0.04] and W.kg−0.32 [2.9% (1.0–4.7%); ES: 0.3; p = 0.04], incremental time to fatigue [3.6% (1.4–5.9%); ES: 0.4; p = 0.01], time trial time [2.1% (1.5–2.8%); ES: 0.7; p &lt; 0.001] and time trial power output [6.3% (4.4–8.2%); ES: 0.7; p &lt; 0.001]. Significant main effects were seen for sex for LT2 power output, relative peak power output (W, W.kg−1 and W.kg−0.32), incremental time to fatigue, time trial time and time trial power output. However, the magnitudes of improvement were similar between men and women for all variables (p &gt; 0.05; ES &lt; 0.2; Figure 3). </t>
  </si>
  <si>
    <t xml:space="preserve">Maximal incremental cycle test with earlobe capillary blood sampled pre-warm-up and during the last 30s of each stage </t>
  </si>
  <si>
    <t>W</t>
  </si>
  <si>
    <t>Absolute peak power output</t>
  </si>
  <si>
    <t>Relative peak power output (W/kg-1 and W/kg-0.32)</t>
  </si>
  <si>
    <t>W/kg-1</t>
  </si>
  <si>
    <t>Incremental time to fatigue</t>
  </si>
  <si>
    <t>LT2 power output</t>
  </si>
  <si>
    <t>LT2 BLa (mmol/L)</t>
  </si>
  <si>
    <t xml:space="preserve">mmol/L </t>
  </si>
  <si>
    <t>95% CI: (316–355)</t>
  </si>
  <si>
    <t>95% CI: (230–257)</t>
  </si>
  <si>
    <t>95% CI: (325–356)</t>
  </si>
  <si>
    <t>95% CI: (240–266)</t>
  </si>
  <si>
    <t>HIIT ES = 0.23; HIIT x sex ES = 0.03</t>
  </si>
  <si>
    <t>95% CI: (4.2–5.0)</t>
  </si>
  <si>
    <t>95% CI: (3.5–4.1)</t>
  </si>
  <si>
    <t>95% CI: (4.3–5.1)</t>
  </si>
  <si>
    <t>95% CI: (3.7–4.2)</t>
  </si>
  <si>
    <t>HIIT effect p = 0.05; HIIT x sex effect, p = 0.52</t>
  </si>
  <si>
    <t>HIIT effect p = 0.04; HIIT x sex effect, p = 0.21</t>
  </si>
  <si>
    <t>HIIT ES = 0.25; HIIT x sex ES = 0.11</t>
  </si>
  <si>
    <t>95% CI: (26.6–30.5)</t>
  </si>
  <si>
    <t>95% CI: (30.9–36.2)</t>
  </si>
  <si>
    <t>95% CI: (27.5–30.6)</t>
  </si>
  <si>
    <t>95% CI: (32.7–38.0)</t>
  </si>
  <si>
    <t xml:space="preserve">Significant sex differences (p &lt;0.01 - absolute, not change) in all variables except HR and Bla at LT2 and time trial HR. Sex differences in all parameters favoured males except for incremental time to fatigue which favoured females (p &lt;0.01). No significant HIIT x sex interactions in any parameters. </t>
  </si>
  <si>
    <t>HIIT effect p = 0.01; HIIT x sex effect, p = 0.13</t>
  </si>
  <si>
    <t>HIIT ES = 0.36; HIIT x sex ES = 0.15</t>
  </si>
  <si>
    <t>95% CI: (257–303)</t>
  </si>
  <si>
    <t>95% CI: (184–216)</t>
  </si>
  <si>
    <t>95% CI: (262–289)</t>
  </si>
  <si>
    <t>95% CI: (194–223)</t>
  </si>
  <si>
    <t>HIIT effect p = 0.60; HIIT x sex effect, p = 0.14</t>
  </si>
  <si>
    <t>HIIT ES = 0.02; HIIT x sex ES = 0.14</t>
  </si>
  <si>
    <t>95% CI: (3.4–4.4)</t>
  </si>
  <si>
    <t>95% CI: (3.1–3.8)</t>
  </si>
  <si>
    <t>95% CI: (3.3–4.0)</t>
  </si>
  <si>
    <t>HIIT effect p = 0.81; HIIT x sex effect, p = 0.19</t>
  </si>
  <si>
    <t>HIIT ES &lt; 0.01; HIIT x sex ES = 0.11</t>
  </si>
  <si>
    <t>HIIT - incremental test measures</t>
  </si>
  <si>
    <t>HIIT - time trial performance measures</t>
  </si>
  <si>
    <t>Absolute peak power output (W)
Relative peak power output (W/kg-1 and W/kg-0.32)
Incremental time to fatigue (min)
LT2 power output
LT2 BLa (mmol/L)</t>
  </si>
  <si>
    <t>40km time trial power output (W)</t>
  </si>
  <si>
    <t>40km time trial time (min)
40km time trial power output (W)</t>
  </si>
  <si>
    <t xml:space="preserve">40km cycle time trial on a cycle ergometer </t>
  </si>
  <si>
    <t>40km time trial time</t>
  </si>
  <si>
    <t>95% CI: (57.7–59.9)</t>
  </si>
  <si>
    <t>95% CI: (64.7–69.0)</t>
  </si>
  <si>
    <t>95% CI: (56.8–58.9)</t>
  </si>
  <si>
    <t>95% CI: (63.2–66.9)</t>
  </si>
  <si>
    <t>HIIT effect p &lt;0.01; HIIT x sex effect, p = 0.10</t>
  </si>
  <si>
    <t>HIIT ES = 0.71; HIIT x sex ES = 0.17</t>
  </si>
  <si>
    <t>95% CI: (248–276)</t>
  </si>
  <si>
    <t>95% CI: (170–203)</t>
  </si>
  <si>
    <t>95% CI: (261–288)</t>
  </si>
  <si>
    <t>95% CI: (186–217)</t>
  </si>
  <si>
    <t>HIIT effect p &lt; 0.01; HIIT x sex effect, p = 0.66</t>
  </si>
  <si>
    <t>HIIT ES = 0.68; HIIT x sex ES = 0.14</t>
  </si>
  <si>
    <t xml:space="preserve">Maximal tolerated power (Watts); 
Power at VT2 (pVT2, Watts)
Power (pVT2, % of MTP)
Lactate (mmol 100 ml)1) 
At the same absolute intensity (MTP pre-)
At the same relative intensity (MTP pre- vs. post-)
Plus below VT1 measures </t>
  </si>
  <si>
    <t xml:space="preserve">Supra-maximal interval training (SMIT) </t>
  </si>
  <si>
    <t>Recreationally and moderately trained individuals involved in a variety of sports</t>
  </si>
  <si>
    <t>SMIT</t>
  </si>
  <si>
    <t>Progressive overload (Chandler &amp; Brown, 2008) was applied to the two interval training groups by increasing the number of repetitions in a session across the training program.</t>
  </si>
  <si>
    <t>Running on a on a 200 m flat grass track</t>
  </si>
  <si>
    <t>Sessions commenced with a warm-up comprising a five-minute aerobic run at a self-selected pace, 5 min of stretching, and three runthroughs of 60 m each.</t>
  </si>
  <si>
    <t>4x 4min running at 100% AV, separated by 4min passive recovery (standing or sitting still). Workload was increased every two weeks by adding an extra 4min bout, resulting in 6x 4min bouts in the final two weeks of the program.</t>
  </si>
  <si>
    <t>7x 30s sprints at 130% AV, with sprints separated by 150 s of passive recovery. Workload was increased each week by
adding one extra sprint, resulting in 12x 30 s sprints in the final week of the program.</t>
  </si>
  <si>
    <t xml:space="preserve">3000m time trial: Females responded with greater change in scores (P=0.012, np2 =0.132) than males. Groups were also different (P=0.023, np2 =0.154) and following post-hoc analysis, the change in scores for SMIT was larger (P=0.029) than control group (Figure 2). No other pairwise comparisons were significant. In addition, no group by gender interaction (P=0.239, np2 =0.062) was observed. </t>
  </si>
  <si>
    <t>40m sprint: No gender effects were found (P=0.680, np2=0.004), but groups were different (P=0.001, np2 =0.240). Following post-hoc analysis (Figure 3), the change in scores for the SMIT group was larger than that for the HIT (P=0.012) and control (P0.002) groups, while HIT compared to control was not different (P=1.000). No group by gender interaction (P=0.978, np2 =0.001) was observed.</t>
  </si>
  <si>
    <t>Progressive overload (Chandler &amp; Brown, 2008) was applied to the two interval training groups by increasing the number of repetitions in a session across the training program. VO2max increased in both sexes (p &lt; 0.05). RSA test: No gender effect was found (P=0.593, np2 =0.006). Groups were different (P&lt;0.001, np2 =0.377) and post-hoc analysis showed that the change in scores for SMIT was larger than that for the HIT (P=0.006) and control (P&lt;0.001) groups (Figure 4). No group by gender interaction (P=0.475, np2 =0.031) was observed.</t>
  </si>
  <si>
    <t>(range 23-30)</t>
  </si>
  <si>
    <t>(range 21-29)</t>
  </si>
  <si>
    <t>(range 23-26)</t>
  </si>
  <si>
    <t>(range 22-27)</t>
  </si>
  <si>
    <t>Recreationally active students at a College for Sports and Recreation Instructors</t>
  </si>
  <si>
    <t xml:space="preserve">Male control group appeared to be quite a lot more active at baseline compared to all other groups. </t>
  </si>
  <si>
    <t>The training intensity, expressed as the actual mean power output during training related to the average of the mean power output before and after training, was for the men 99(SD 3)%, 102(SD 3)%, 100(SD 2)%, and 100(SD 2)%, and for the women 98(SD 3)%, 101(SD 4)%, 102(SD 5)%, and 103(SD 2)%, for weeks 1, 2, 3 and 4 respectively. There was no signifcant difference between the sexes in relative training intensity.</t>
  </si>
  <si>
    <t xml:space="preserve">Each training session consisted of three cycle sprints with maximal voluntary pedalling rate and an individual braking force set at 0.75 N/kg-1 body mass on a mechanically braked cycle ergometer (Cardionics, Bredang, Sweden) with 20-min rest between each sprint. </t>
  </si>
  <si>
    <t xml:space="preserve">Mean power (W) </t>
  </si>
  <si>
    <t xml:space="preserve">Peak power (W)
Mean power (W) </t>
  </si>
  <si>
    <t xml:space="preserve">Wingate test </t>
  </si>
  <si>
    <t xml:space="preserve">Peak power (W) </t>
  </si>
  <si>
    <t>Wingate test (three tests performed - data from first test extracted)</t>
  </si>
  <si>
    <t xml:space="preserve">Included a control group but due to the low number of control participants the training and control groups were analysed separately. </t>
  </si>
  <si>
    <t>The mean power increased in sprint I, II and III by 10% (P &lt;0.01), 6% (P &lt;0.05) and 4% (P &lt;0.05) in the women, the increase being signiÞcantly higher in sprint I than in II and III. There were no signiÞcant changes in mean power in the men. The sex di¤erence in respect of relative change in mean power it was signifcant at the level of P(0.05 in both sprint I and II. The sex difference in mean power (average of sprints I-III) decreased with sprint training from 47% to 38%, (P &lt;0.03 for the interaction term sex x training independent of sprints I-III; Table 1).</t>
  </si>
  <si>
    <t xml:space="preserve">The peak power in sprint I increased by 6% (P &lt;0.01) in the women, whereas in the men it did not change significantly following sprint training. In sprints II and III there were no significant changes in peak power in either the men or women. The sex difference in respect of relative change in peak power was at the level of P &lt;0.06 in sprint I. </t>
  </si>
  <si>
    <t>Description</t>
  </si>
  <si>
    <t>Details of how study accounted for menstrual cycle in research design, analysis or results if applicable</t>
  </si>
  <si>
    <t>Did the study account for menstrual cycle?</t>
  </si>
  <si>
    <t>The baseline OGTTs were performed 2 weeks before the training commenced and the post-intervention OGTTs were conducted 3 days after the final training bout at the same time of day as the preintervention OGTT. This meant that there were exactly 8 weeks between the pre- and post-training OGTTs which ensured that female subjects were in the same stage of their menstrual cycle.</t>
  </si>
  <si>
    <t>OGTTs were repeated 3 days after the final training bout, at the same time of day as the pre-intervention OGTTs, leaving 8 weeks between the pre- and post-training OGTTs. This was done to reduce potential influences of the menstrual cycle in female participants, but the stage of the menstrual cycle was not determined. VO2max tests took place 1–2 days after the OGTTs, therefore cycle time should be consistent within but not between participants.</t>
  </si>
  <si>
    <t xml:space="preserve">states nothing related, mean age is 60 for female groups, but could include participants as young as 40 years. </t>
  </si>
  <si>
    <t>No mention</t>
  </si>
  <si>
    <t>Could have scored weak for selection bias because not only was the study seemingly not ranomised, but the subjets were all fitness students - not really pertinent tbh. Male control group appeared to be more active at baseline compared to all other groups so confounders was borderline moderate/weak. Ages appeared to be similar across groups. Control data doesn't seem to have actually been used or presented?</t>
  </si>
  <si>
    <t>Cicioni-Kolsky</t>
  </si>
  <si>
    <t xml:space="preserve">Cicioni-Kolsky </t>
  </si>
  <si>
    <t>Lower limb muscle endurance (s)
Abdominal muscle endurance (s)</t>
  </si>
  <si>
    <t xml:space="preserve">Squat wall test 
Shrirado test </t>
  </si>
  <si>
    <t>Abdominal muscle endurance (s)</t>
  </si>
  <si>
    <t xml:space="preserve">Shrirado test </t>
  </si>
  <si>
    <t>Lower limb muscle endurance (s)</t>
  </si>
  <si>
    <t xml:space="preserve">Squat wall test </t>
  </si>
  <si>
    <t>seconds</t>
  </si>
  <si>
    <t xml:space="preserve">Significant differences between males and females were present for VO2peak in METs, and lower limb and abdominal muscular endurance (significant gender effects; p &lt;0.0001). VO2peak, and lower limb and abdominal muscular endurance all significantly improved after HIIT in males and females (p &lt;0.0001), but improvements were similar in both groups with no sex x intervention interaction present. </t>
  </si>
  <si>
    <t xml:space="preserve">Søgaard </t>
  </si>
  <si>
    <r>
      <t xml:space="preserve">Chrøis </t>
    </r>
    <r>
      <rPr>
        <sz val="11"/>
        <color rgb="FFFF0000"/>
        <rFont val="Calibri"/>
        <family val="2"/>
        <scheme val="minor"/>
      </rPr>
      <t>SAME COHORT AS SOGAARD 2017</t>
    </r>
  </si>
  <si>
    <t>States: Finally, we did not control for menstrual cycle variations.</t>
  </si>
  <si>
    <t>States: Menstrual cycle phase was not specifically controlled in the present study, and approximately half of the female participants were taking oral contraceptives (4/9).</t>
  </si>
  <si>
    <t>States: Future research is needed, using designs which control for menstrual cycle phase and initial fitness level [35], to evaluate if sex-based differences exist in the skeletal muscle adaptive response low-volume SIT.</t>
  </si>
  <si>
    <t xml:space="preserve">States: females were specifically pre-menopausal and were excluded if they were using hormonal contraceptives. measured sex hormones and looked at the influence of these osteocalcin levels but does not appear to have accounted for menstrual cycle within the design of the exercise intervention itself. </t>
  </si>
  <si>
    <t xml:space="preserve">Cohort of aged volunteers (mean 65.4 + 4.5 years) so likely N/A </t>
  </si>
  <si>
    <t>People n hormone replacement therapy were excluded but otherwise no mention</t>
  </si>
  <si>
    <t>States: the research design did not control for menstrual cycle in the female participants. Further, one of the 10 females was taking oral contraceptives.</t>
  </si>
  <si>
    <t>States: We also did not control the menstrual cycle of our female participants or oral contraceptive cycle phase and estrogen levels. This might be of importance as some studies on repeated short-term high-effort/all-out performance have suggested improved recovery during exercise and enhanced blood lactate removal from the working muscle as well as increased O2 uptake during recovery during the luteal phase (Middleton and Wenger, 2006).</t>
  </si>
  <si>
    <t>Sex Differences in High-Intensity Interval Training–Are HIIT Protocols Interchangeable Between Females and Males?</t>
  </si>
  <si>
    <t>Frontiers in Physiology</t>
  </si>
  <si>
    <t>4 × 30:30</t>
  </si>
  <si>
    <t>4 × 30:180</t>
  </si>
  <si>
    <t>as above</t>
  </si>
  <si>
    <t>We conclude that HIIT protocols may not be used interchangeably between females and males without restriction when differences in exercise capacity are present. Female-specific HIIT protocols aiming at improvement of repeated running ability may need to consider reduced fatigability and improved recovery of females and should include shorter recovery periods. This might be of importance predominantly in intermittent sports such as soccer and basketball in which high-intensity actions and recovery determine competitive game performance.</t>
  </si>
  <si>
    <t>The Journal of Sports Medicine and Physical Fitness</t>
  </si>
  <si>
    <t>Progressive high-intensity interval training (HIIT) is not superior to unmodified non-progressive HIIT in an uncontrolled setting</t>
  </si>
  <si>
    <t>young healthy moderately trained female and male University (Physical Education) students</t>
  </si>
  <si>
    <t xml:space="preserve">Bit more variance in female group for this intervention group but otherwise nil. </t>
  </si>
  <si>
    <t xml:space="preserve">12 participants dropped out of the study due to injuries/illness and missing adherence to the training program. Drop-outs borderline moderate/weak. Reports participants were blinded to outcome measures (not sure how that was possible? Maybe blinded to the results?). Reports study was an RCT but does not appear to actually have a control group??? Stratified block randomisation on LT and approx. equal numbers of males/females in each group; similar ages so rated strong for confounders. </t>
  </si>
  <si>
    <t xml:space="preserve">Incremental continuous running test (ICRT) on an indoor synthetic 200m running track </t>
  </si>
  <si>
    <t>Maximal speed (km/h)</t>
  </si>
  <si>
    <t>Maximal speed (km/h) 
Speed at lactate threshold (km/h)
Maximal BLa (mmol/L)</t>
  </si>
  <si>
    <t>Speed at lactate threshold (km/h)</t>
  </si>
  <si>
    <t>Participants started with an athletic warm-up (5 min) followed by 4 × 30 s sprints (all-out) at maximum speed with 180 s of active recovery periods (light jogging ≤ 8.0 km h−1) between bouts (total of three recovery periods).</t>
  </si>
  <si>
    <t>Participants started with a pre-warm-up (3 × 150 s = 7.5 min of light jogging ≤ 8.0 km h−1, time-matched to group 1), followed by an athletic warm-up (5 min) and 4 × 30 s sprints (all-out) at maximum speed with 30 s of active recovery periods between bouts (total of three recovery periods).</t>
  </si>
  <si>
    <t>4 × 30 s sprints (all-out) at maximum speed with 30 s of active recovery periods between bouts</t>
  </si>
  <si>
    <t>4 × 30 s sprints (all-out) at maximum speed with 180 s of active recovery periods (light jogging ≤ 8.0 km h−1) between bouts</t>
  </si>
  <si>
    <t>Running on a 200 m indoor running track</t>
  </si>
  <si>
    <t>Incremental continuous running test (ICRT) on an indoor synthetic 200m running track with blood sampling at rest and immediately post-exercise</t>
  </si>
  <si>
    <t>km/h</t>
  </si>
  <si>
    <t>mmol/L</t>
  </si>
  <si>
    <t>females - baseline</t>
  </si>
  <si>
    <t xml:space="preserve">4x 30:30 </t>
  </si>
  <si>
    <t>males - baseline</t>
  </si>
  <si>
    <t>females - post</t>
  </si>
  <si>
    <t>males - post</t>
  </si>
  <si>
    <t xml:space="preserve">4x 30:180 </t>
  </si>
  <si>
    <t>(+)</t>
  </si>
  <si>
    <t>(-)</t>
  </si>
  <si>
    <t>Mean + SEM</t>
  </si>
  <si>
    <t>SEM</t>
  </si>
  <si>
    <t>Schmitz 2020 - Maximal BLa</t>
  </si>
  <si>
    <r>
      <t xml:space="preserve">Maximal BLa (mmol/L) </t>
    </r>
    <r>
      <rPr>
        <sz val="11"/>
        <color rgb="FFFF0000"/>
        <rFont val="Calibri"/>
        <family val="2"/>
        <scheme val="minor"/>
      </rPr>
      <t>EXTRACTED FROM FIGURES</t>
    </r>
  </si>
  <si>
    <r>
      <t xml:space="preserve">Maximal BLa (mmol/L) </t>
    </r>
    <r>
      <rPr>
        <sz val="11"/>
        <color rgb="FFFF0000"/>
        <rFont val="Calibri"/>
        <family val="2"/>
        <scheme val="minor"/>
      </rPr>
      <t xml:space="preserve">REPORTED (BASELINE ONLY) </t>
    </r>
  </si>
  <si>
    <t>SEM: 0.51</t>
  </si>
  <si>
    <t>SEM: 1.04</t>
  </si>
  <si>
    <t>SEM: 0.74</t>
  </si>
  <si>
    <t>SEM: 0.71</t>
  </si>
  <si>
    <t>SEM: 0.97</t>
  </si>
  <si>
    <t>SEM: 0.64</t>
  </si>
  <si>
    <t>SEM: 1.15</t>
  </si>
  <si>
    <t>Change in peak blood lactate concentrations determined during the first (baseline) and last (follow-up) HIIT session was different between females and males. For the 4 × 30:180 HIIT protocol, a significant sex × time interaction was observed (p = 0.0439). While females presented significant changes in peak lactate concentrations in both groups (baseline vs. follow-up, 4 × 30:180 group, p = 0.0030; 4 × 30:30 group, p = 0.0002), males showed significant change only in the 4 × 30:30 group (p = 0.0478).</t>
  </si>
  <si>
    <t xml:space="preserve">There was a significant difference between females and males for change in speed decrement during high-intensity runs. Females performing the 4 × 30:30 protocol showed lowered speed decrement at follow-up (last training session) compared to baseline (first training session; baseline, 15.0 ± 3.6% vs. follow-up, 11.6 ± 3.7%, p = 0.004), while no change in speed decrement for females performing the 4 × 30:180 protocol was detected (baseline, 3.7 ± 2.5% vs. follow-up, 4.3 ± 1.4%, p = 0.41). For males, no change in speed decrement was observed in any of the two HIIT groups (4 × 30:30 protocol, baseline, 10.7 ± 3.1% vs. follow-up, 7.9 ± 3.8%; 4 × 30:180 protocol, baseline, 6.6 ± 4.7% vs. follow-up, 3.2 ± 2.7%). </t>
  </si>
  <si>
    <t>Since females and males differed in major physical fitness parameters and (leg) muscle mass (Table 2, both p &lt; 0.01), which might affect speed decrement during HIIT, speed decrement at baseline was used as co-variate to analyze effects on speed decrement at follow-up, revealing a significant sex × group interaction effect (p &lt; 0.001).</t>
  </si>
  <si>
    <t>Estimated VO2max from maximal running speed using the equation provided by Léger and Boucher (1980) for the applied field test method</t>
  </si>
  <si>
    <r>
      <t xml:space="preserve">VO2max (ml/kg/min) </t>
    </r>
    <r>
      <rPr>
        <sz val="11"/>
        <color rgb="FFFF0000"/>
        <rFont val="Calibri"/>
        <family val="2"/>
        <scheme val="minor"/>
      </rPr>
      <t>BASELINE ONLY</t>
    </r>
  </si>
  <si>
    <t xml:space="preserve">Reports: since our study group included a considerable number of females (approx. 55%), we investigated if a sex x HIIT group effect existed. For makes, running speed at the individual lactate threshold changed from 3.38+/- 0.24m/s to 3.51 +/- 0.29m/s (HIIT, pre=3.33+/-0.27m/s, post 3.44+/-0.35m/s, proHIIT, pre 3.43+/-0.22m/s, post 3.58+/-0.22m/s) and for females from 3.05+/-0.23m/s to 3.15+/-0.27m/s (HIIT, pre=3.0+/-0.26m/s, post 3.17+/-0.29m/s, proHIIT, pre=3.10+/-0.20m/s, post=3.13+/-0.26m/s). However, the analysis did not reveal any significant sex x HIIT group interaction effect with respect to training response (p=0.09). </t>
  </si>
  <si>
    <t>States: Women were tested in the same phase of the menstrual cycle before and after completion of the study; this was determined through self-report.</t>
  </si>
  <si>
    <t>Quasi-randomized control trial (self-selected to alcohol or non-alcohol beverages and also to HIIT or control)</t>
  </si>
  <si>
    <t xml:space="preserve">No mention. Participants self-selected to training or non-training conditions. </t>
  </si>
  <si>
    <t>V˙O2 peak measured during incremental cycling increased significantly (P _x0004_ 0.01) in male but not in female subjects after 8 wk of training. Moreover, the accumulated oxygen (AO2) uptake was higher in men during the posttraining timed test compared with the pretraining MAOD test (P _x0004_ 0.01). In contrast, the AO2 uptake was unchanged from pre- to posttraining in female subjects. The increase in MAOD with training was not different between men and women, suggesting an enhanced ability to produce ATP anaerobically in both groups. However, the increase in V˙O2 peak and AO2 uptake obtained in male subjects after training indicates improved oxidative metabolism in men but not in women. We conclude that there are basic gender differences that may predispose men and women to specific metabolic adaptations after a period of intense interval training.</t>
  </si>
  <si>
    <t xml:space="preserve">States: It is important to control for the potential effect of menstrual cycle status on exercise performance (27), and it has been demonstrated previously that the peak power output obtained during sprint cycling may be lower during the luteal phase compared with the follicular phase (17). Refs might be useful. </t>
  </si>
  <si>
    <t xml:space="preserve">INCLUDES A 3RD SESSION PER WEEK CONSISTING OF A 30MIN CONTINUOUS RUN BUT HIIT/SMIT STILL THE PRIMARY INTERVENTION; VO2max increased in both sexes (p &lt; 0.05). </t>
  </si>
  <si>
    <t>None of the variables related to the LT2 (power output, heart rate and [La-]) changed in response to HIIT in men or women. Although not significant, there was a trend for an improvement in LT2 power output in women (p = 0.08) but not men. The presence of female ovarian hormones may contribute to the potential for differences in adaptations to HIIT in men and women.</t>
  </si>
  <si>
    <t>6 (range 24-34)</t>
  </si>
  <si>
    <t>5 (range 26-34)</t>
  </si>
  <si>
    <t xml:space="preserve">Trained cyclists and triathletes </t>
  </si>
  <si>
    <t>Pg 235 indicates that VO2max was measured at baseline and post-intervention? Pg 243 States: Gas exchange data were unable to be collected due to technical problems unable to be rectified until after study completion.</t>
  </si>
  <si>
    <t xml:space="preserve">allometrically-scaled peak power output (W·kg0.32); Peak power output (W); LT2 power output (W); Bla at LT2 (All change data in figure format). relative peak power output (W·kg-1); incremental time to fatigue; 40km time trial (%change); 40km time trial power output (%change); correlations between incremetal test parameters and time trial performance. </t>
  </si>
  <si>
    <t>1-3 per week depending on participant availability</t>
  </si>
  <si>
    <t>Each HIIT session was preceded by a pre-determined and individualised warm-up consisting of 2 min at each of 40% and 60% of the final power output attempted in the incremental test, regardless of the duration completed at this intensity. A self-selected cool-down was performed at the conclusion of each training session.</t>
  </si>
  <si>
    <t>HIIT consisted of 10 x (90s at final power output: 60 s active recovery at 20-30 % final power output)</t>
  </si>
  <si>
    <t>cycle ergometer</t>
  </si>
  <si>
    <t>nil</t>
  </si>
  <si>
    <t xml:space="preserve">10 sessions total over approx. 5-9 weeks. </t>
  </si>
  <si>
    <t xml:space="preserve">Results start from page 240 of the thesis </t>
  </si>
  <si>
    <t>Incremental cycle test with earlobe capillary blood sampling and 40km cycle time trial with fingertip capillary blood sampling pre- warm-up and at every 10 km</t>
  </si>
  <si>
    <t xml:space="preserve">Moderately trained university students (physical education) </t>
  </si>
  <si>
    <t>unmodified 4x 30s SIT (HIIT)</t>
  </si>
  <si>
    <t>progressive 4-7x 30s SIT (proHIIT)</t>
  </si>
  <si>
    <t>Pooled: 22.0</t>
  </si>
  <si>
    <t>pooled: 1.6</t>
  </si>
  <si>
    <t>n=17 (10 females 7 males)</t>
  </si>
  <si>
    <t>Pooled: 21.1</t>
  </si>
  <si>
    <t>pooled: 1.8</t>
  </si>
  <si>
    <t>n=17 (9 females 8 males)</t>
  </si>
  <si>
    <t>No separate male female data for baseline characteristics</t>
  </si>
  <si>
    <t>SIT (but paper refers to it as HIIT)</t>
  </si>
  <si>
    <t xml:space="preserve">Exclusion criteria included missing follow-up maximal performance exercise test </t>
  </si>
  <si>
    <t xml:space="preserve">HIIT, four runs at maximal speed (all out) with 30s active recovery (total 48 runs). Sessions were unsupervised (uncontrolled) and adherence was monitored through training diaries (self-report). </t>
  </si>
  <si>
    <t xml:space="preserve">4 runs at maximal speed (all-out) with 30s active recovery with one extra repetition every week (up to seven runs for a total of 66 runs). Sessions were unsupervised (uncontrolled) and adherence was monitored through training diaries (self-report). </t>
  </si>
  <si>
    <t xml:space="preserve">Maximal speed (all out) for work intervals; recovery active but no intensity specified. </t>
  </si>
  <si>
    <t xml:space="preserve">Maximal speed (m/s); Speed at LT (m/s); </t>
  </si>
  <si>
    <t xml:space="preserve">Standardised incremental running test </t>
  </si>
  <si>
    <t>Maximal speed (m/s)</t>
  </si>
  <si>
    <t>Speed at LT (m/s)</t>
  </si>
  <si>
    <t xml:space="preserve">Since our study included a considerable number of females (≈55%), we investigated if a sex x HIIT group effect existed. For males, running speed at the individual lactate threshold changed from 3.38±0.24 m/s to 3.51±0.29 m/s (HIIT, pre=3.33±0.27 m/s, post 3.44±0.35 m/s; proHIIT, pre=3.43±0.22 m/s, post=3.58±0.22 m/s) and for females from 3.05±0.23 m/s to 3.15±0.27 m/s (HIIT, pre=3.0±0.26 m/s, post=3.17±0.29 m/s; proHIIT, pre=3.10±0.20 m/s, post=3.13±0.26 m/s). However, the analysis did not reveal any significant sex x HIIT group interaction effect with respect to training response (p=0.09). </t>
  </si>
  <si>
    <t xml:space="preserve">All measures pooled, only sex x HIIT analysis useful and only speed at LT presented for that. </t>
  </si>
  <si>
    <t>Speed at LT (m/s) HIIT AND PROHIIT POOLED</t>
  </si>
  <si>
    <t>3 x per week separated by at least one day or recovery</t>
  </si>
  <si>
    <t>3 x per week</t>
  </si>
  <si>
    <t>The training sessions consisted of three, 2-min constant-load cycling intervals performed at 70 rpm. Recovery between intervals was set at 6 min. All training parameters (recovery time, number of intervals, and cadence) except cycling intensity were kept constant throughout the 8-wk training period.</t>
  </si>
  <si>
    <t>The intensity of training began at 82.5% of the power output used in the maximal accumulated oxygen deficit (MAOD) tests for each subject and was increased by 2.5% of the initial work rate every week. Each subject was training at an intensity equal to 100% of the power output used in the MAOD test by week 8 of training.</t>
  </si>
  <si>
    <t>VO2peak</t>
  </si>
  <si>
    <t xml:space="preserve">Absolute VO2peak was significantly higher in males compared to females at pre- and post-testing. Both VO2peak and peak power output increased significantly post-HIIT compared to baseline in males (p&lt;0.01 for both outcomes); however, only peak power output increased significantly for females (p&lt;0.01) and a significant sex difference in percent change was demonstrated for absolute VO2peak (P&lt;0.05). Baseline MAOD was significantly higher and BLa was lower for untrained men at baseline compared to untrained women. While oxygen deficit decreased and oxygen uptake increased in males as a result of training, no changes were demonstrated for females. No sex differences were demonstrated for the relative decrease in BLa at post-training. </t>
  </si>
  <si>
    <t xml:space="preserve">Peak power output (W) 
BLa 3min post-exercise (mmol/L; baseline only) </t>
  </si>
  <si>
    <t xml:space="preserve">Incremental cycle ergometer test with indirect calorimetry
Cycle ergo test with earlobe capillary blood sampling </t>
  </si>
  <si>
    <t xml:space="preserve">Peak power output (W) </t>
  </si>
  <si>
    <t>Incremental cycle ergometer test with indirect calorimetry</t>
  </si>
  <si>
    <t>SEM: 1.1</t>
  </si>
  <si>
    <t>SEM: 19</t>
  </si>
  <si>
    <t>SEM: 13</t>
  </si>
  <si>
    <t>SEM: 23</t>
  </si>
  <si>
    <t>SEM: 15</t>
  </si>
  <si>
    <t>Significant difference between men and women in the percent increase from pre- to posttraining, P&lt;0.05.</t>
  </si>
  <si>
    <t>Pooled: 48.6</t>
  </si>
  <si>
    <t>Pooled: 18.2</t>
  </si>
  <si>
    <t xml:space="preserve">Healthy male and female volunteers. The participants were matched for pretest V˙O2max relative to age mean V˙O2max (22) to represent what is observed in the population and typically meant that they engaged in weekly activities with low to moderate aerobic intensity from 0 to 2 h/wk.  </t>
  </si>
  <si>
    <t>As for the different age groups, there were no differences in the HIIT responses between males and females. When combining all the age cohorts the males exhibited a V˙O2max improvement of 0.35 +/- 0.22 L/min (P&lt;0.001), which represented a 10.8% +/- 8.1% increase. The females improved V˙O2max by 0.29 +/- 0.20 L/min, which represented a 13.8% +/- 10.0% increase. Expressed relative to body weight, the results confirmed the similar V˙O2max improvements with the males exhibiting a 4.1 +/- 2.5 mL/kg/min increase (P&lt;0.001) and the females exhibiting a 4.2 +/- 2.5 mL/kg/min increase (P&lt;0.001). No differences in HIIT-induced V˙O2max improvement were evident between the genders (P = 0.30). Also, work performance enhancements were similar for males and females, revealing that males increased external work by 24.5% +/- 34.4% (P&lt;0.001) and females increased external work by 23.8% +/- 43.7% (P&lt;0.001). There was no significant difference between genders (P=0.98).</t>
  </si>
  <si>
    <t>The training sessions started with a 10min warm-up and ended with a 5min cooldown at an intensity corresponding to 70% of HRmax. After the warm-up, the participants performed 4 x 4 min work intervals of HIIT with an intensity corresponding to 90%–95% of HRmax. The intensive work periods were separated by 3-min active recovery periods at 70% of HRmax. The absolute intensity was thus adjusted throughout the training period to correspond to the same relative intensity.</t>
  </si>
  <si>
    <t>The training sessions started with a 10min warm-up and ended with a 5min cooldown at an intensity corresponding to 70% of HRmax. After the warm-up, the participants performed 4 x 4 min work intervals of HIIT with an intensity corresponding to 90%–95% of HRmax. The intensive work periods were separated by 3-min active recovery periods at 70% of HRmax. The absolute intensity was thus adjusted throughout the training period to correspond to the same relative intensity. Using the treadmill, the training was performed at an inclination Q5%, and using the cycling ergometer, cycling was performed with a cadence of 60–80 rpm.</t>
  </si>
  <si>
    <r>
      <t xml:space="preserve">Treadmill (inclination </t>
    </r>
    <r>
      <rPr>
        <sz val="11"/>
        <color theme="1"/>
        <rFont val="Calibri"/>
        <family val="2"/>
      </rPr>
      <t>≥</t>
    </r>
    <r>
      <rPr>
        <sz val="11"/>
        <color theme="1"/>
        <rFont val="Calibri"/>
        <family val="2"/>
        <scheme val="minor"/>
      </rPr>
      <t>5%) or cycle ergo (60–80 rpm)</t>
    </r>
  </si>
  <si>
    <t xml:space="preserve">VO2max - Incremental cycle ergometer test with indirect calorimetry </t>
  </si>
  <si>
    <t xml:space="preserve">Work performance (W) </t>
  </si>
  <si>
    <t>Peak power output (W)</t>
  </si>
  <si>
    <t>Maximal cycle ergo test - CON</t>
  </si>
  <si>
    <t>Maximal cycle ergo test - HIIT</t>
  </si>
  <si>
    <t>Maximal cycle ergo test - SIT</t>
  </si>
  <si>
    <t>Maximal cycle ergo test - COMB</t>
  </si>
  <si>
    <t xml:space="preserve">Relative PPO (W/kg FFM) </t>
  </si>
  <si>
    <t>W/kg FFM</t>
  </si>
  <si>
    <t xml:space="preserve">Maximal workload (W); Relative PPO (W/kg FFM): Relative MPO (W/kg FFM) </t>
  </si>
  <si>
    <t>Peak Power Output (W/kg); Lactate Threshold (LT; W/kg)</t>
  </si>
  <si>
    <t>Peak Power Output (W/kg)</t>
  </si>
  <si>
    <t>Lactate Threshold (LT; W/kg)</t>
  </si>
  <si>
    <t>Power at Lactate Threshold (LT; W/kg)</t>
  </si>
  <si>
    <t>Peak power (W/kg)
Mean power (W/kg)
Minimum power (W/kg - not extracted)
Fatigue index (%)</t>
  </si>
  <si>
    <t>cycle Wingate test</t>
  </si>
  <si>
    <t xml:space="preserve">Wpeak (W; VO2max test) 
Mean power output (time trial) 
Time to test completion (time trial) </t>
  </si>
  <si>
    <t>Relative exercise HR was not different between males and females (i.e., 77% and 82% HRmax, respectively, p = 0.13), nor was the percentage of Wpeak elicited during the sprints (i.e., 237% and 222% Wpeak, respectively, p = 0.25).</t>
  </si>
  <si>
    <t>TT performance was improved after 12 weeks of training [F(2, 27) = 14.59, p &lt; 0.01, partial η2 = 0.53]. Compared to baseline (17:26 ± 4:02 min:s), time to complete the test was lower after 2 (15:51 ± 3:53, p &lt; 0.01) and 12 weeks of training (14:44 ± 3:56, p &lt; 0.01), but performance was not significantly different at 6 weeks (16:21 ± 4:16, p = 0.14). Therewas no relationship between the change in TT performance after 12 weeks and the change in either V̇ O2peak (p = 0.85), ̇Qpeak (p = 0.73), or calculated peak a-vO2diff (p = 0.74).</t>
  </si>
  <si>
    <t>Exploratory secondary analyses suggested a potential sex-based difference in
the ̇Qpeak response, with an increase in male, but not female participants.</t>
  </si>
  <si>
    <t>ABSOLUTE VO2MAX ONLY - DATA EXTRACTED FROM FIGURE.   Exploratory secondary analyses suggested a potential sex-based difference in the ̇Qpeak response, with an increase in male, but not female participants.</t>
  </si>
  <si>
    <t xml:space="preserve">Negligible data for extraction - mainly results of analyses. </t>
  </si>
  <si>
    <t xml:space="preserve">3000m running time-trial on an asphalt course
Maximal and repeated sprint tests undertaken on an indoor basketball court </t>
  </si>
  <si>
    <t xml:space="preserve">3000m time-trial 
40m maximal sprint 
640 m repeated sprint ability (RSA; sum of six sprints) test </t>
  </si>
  <si>
    <t>3000m running time-trial on an asphalt course</t>
  </si>
  <si>
    <t xml:space="preserve">40m maximal sprint </t>
  </si>
  <si>
    <t xml:space="preserve">Maximal and repeated sprint tests undertaken on an indoor basketball court </t>
  </si>
  <si>
    <t xml:space="preserve">640 m repeated sprint ability (RSA; sum of six sprints) test </t>
  </si>
  <si>
    <t xml:space="preserve">3000m time-trial -HIIT </t>
  </si>
  <si>
    <t xml:space="preserve">3000m time-trial -SMIT </t>
  </si>
  <si>
    <t>3000m time-trial -CONTROL</t>
  </si>
  <si>
    <t xml:space="preserve">Repeated sprint tests undertaken on an indoor basketball court </t>
  </si>
  <si>
    <t xml:space="preserve">Significant sex-based differences were present for relative VO2peak (p=0.02), Wpeak (p=0.01), and power at LT (p=0.07); however no sex x HIIT interactions were demonstrated for any of these outcomes (p=0.48, 0.65, and 0.41 respectively). </t>
  </si>
  <si>
    <t xml:space="preserve">YO-YO IR2 intermittent recovery test;
analysis of the increasing load gas metabolism; and 
lactate clearance rate test
</t>
  </si>
  <si>
    <t>YO-YO IR2 intermittent recovery test;
Incremental treadmill test with indirect calorimetry</t>
  </si>
  <si>
    <t>YO-YO IR2 intermittent recovery test</t>
  </si>
  <si>
    <t xml:space="preserve">YO-YO IR2 intermittent recovery test </t>
  </si>
  <si>
    <t>YO-YO IR2 intermittent recovery test, distance</t>
  </si>
  <si>
    <t>metres</t>
  </si>
  <si>
    <t>PPO Delta</t>
  </si>
  <si>
    <t>PPO %change</t>
  </si>
  <si>
    <t>VO2 Delta</t>
  </si>
  <si>
    <t>VO2 %change</t>
  </si>
  <si>
    <t>4x; 5x; 6x; progressing by 1 rep every 2 weeks (sessions)</t>
  </si>
  <si>
    <t>Change (%) PPO - legs</t>
  </si>
  <si>
    <t>Fisher (2017)</t>
  </si>
  <si>
    <t>calculated correlation coefficient - PPO incremental (Watts)</t>
  </si>
  <si>
    <t>calculated correlation coefficient - rel PPO incremental (W/kg-1)</t>
  </si>
  <si>
    <t>Weber (2002)</t>
  </si>
  <si>
    <t>calculated correlation coefficient - PO at LT2 (Watts)</t>
  </si>
  <si>
    <t>Schmitz 2019, pooled HIIT</t>
  </si>
  <si>
    <t>Schmitz 2019, pooled proHIIT</t>
  </si>
  <si>
    <t>Change (%) VO2max - legs</t>
  </si>
  <si>
    <t>Change (%) VO2max - arms</t>
  </si>
  <si>
    <t>Change (%) PPO - arms</t>
  </si>
  <si>
    <t>calculated correlation coefficient - VO2max (arms)</t>
  </si>
  <si>
    <t>n</t>
  </si>
  <si>
    <t>calculated correlation coefficient - VO2max (relative)</t>
  </si>
  <si>
    <t>calculated correlation coefficient - VO2max (absolute)</t>
  </si>
  <si>
    <t xml:space="preserve">Bagley 2016 </t>
  </si>
  <si>
    <t xml:space="preserve">Bostad 2021 </t>
  </si>
  <si>
    <t xml:space="preserve">Marterer 2020 </t>
  </si>
  <si>
    <t xml:space="preserve">Metcalfe 2016 </t>
  </si>
  <si>
    <t xml:space="preserve">Molina Hidalgo 2020 </t>
  </si>
  <si>
    <t xml:space="preserve">Weber 2002 </t>
  </si>
  <si>
    <t xml:space="preserve">no change data </t>
  </si>
  <si>
    <t xml:space="preserve">These ccs used in final analyses </t>
  </si>
  <si>
    <t>POOLED_n</t>
  </si>
  <si>
    <t>Pooled mean</t>
  </si>
  <si>
    <t>Pooled SD</t>
  </si>
  <si>
    <t>xxx</t>
  </si>
  <si>
    <t>Sum</t>
  </si>
  <si>
    <t xml:space="preserve">Sprint </t>
  </si>
  <si>
    <t>Males mean</t>
  </si>
  <si>
    <t>Males SD</t>
  </si>
  <si>
    <t xml:space="preserve">Females mean </t>
  </si>
  <si>
    <t>Females SD</t>
  </si>
  <si>
    <t>Session 1</t>
  </si>
  <si>
    <t>Session 2</t>
  </si>
  <si>
    <t xml:space="preserve">Table 2: sprint mean power outputs from sessions 1 and 9 (n = 11 males; n = 10 females) </t>
  </si>
  <si>
    <t>MPO, % retained</t>
  </si>
  <si>
    <t>MPO, % lost</t>
  </si>
  <si>
    <t>% increase in MPO in sprint 1, session 1 to 9</t>
  </si>
  <si>
    <t>Hirsch</t>
  </si>
  <si>
    <t>Metabolic effects of high‑intensity interval training and essential amino acids</t>
  </si>
  <si>
    <t>Women were eumenorrheic, determined as reporting consistent menstruation for the three months prior to enrollment, and confirmed not-pregnant by a urine pregnancy test.</t>
  </si>
  <si>
    <t xml:space="preserve">Y - kind-of </t>
  </si>
  <si>
    <t xml:space="preserve">Hirsch 2021 - VO2max </t>
  </si>
  <si>
    <t>females - 4 weeks</t>
  </si>
  <si>
    <t>males - 4 weeks</t>
  </si>
  <si>
    <t>females - 8 weeks</t>
  </si>
  <si>
    <t>males - 8 weeks</t>
  </si>
  <si>
    <t>Calc'd SD</t>
  </si>
  <si>
    <t xml:space="preserve">Overweight and obese but otherwise healthy, non-smokers, who participated in less than 150 min per week of moderate exercise, less than two days per week of resistance training, and had not participated in HIIT in the previous 12 weeks. </t>
  </si>
  <si>
    <t xml:space="preserve">Healthy overweight and obese adults, not meeting PA guidelines. </t>
  </si>
  <si>
    <t>Pooled male + female values</t>
  </si>
  <si>
    <t>baseline</t>
  </si>
  <si>
    <t>Hirsch (2021), pooled</t>
  </si>
  <si>
    <t>Astorino 2011</t>
  </si>
  <si>
    <t xml:space="preserve">Dalzill 2014 </t>
  </si>
  <si>
    <t xml:space="preserve">Gillen 2014 </t>
  </si>
  <si>
    <t xml:space="preserve">Hiam 2021 </t>
  </si>
  <si>
    <t>Hirsch 2021</t>
  </si>
  <si>
    <t xml:space="preserve">Lepretre 2009 </t>
  </si>
  <si>
    <t xml:space="preserve">Lui 2021 </t>
  </si>
  <si>
    <t xml:space="preserve">Metcalfe 2012 </t>
  </si>
  <si>
    <t xml:space="preserve">Mucci 2004 </t>
  </si>
  <si>
    <t xml:space="preserve">Sawashita 2009 </t>
  </si>
  <si>
    <t xml:space="preserve">Scalzo 2014 </t>
  </si>
  <si>
    <t xml:space="preserve">Schubert 2017a </t>
  </si>
  <si>
    <t xml:space="preserve">Søgaard 2018 </t>
  </si>
  <si>
    <t>Astorino 2011 females</t>
  </si>
  <si>
    <t>Bagley 2016 females</t>
  </si>
  <si>
    <t>Bostad 2021 females</t>
  </si>
  <si>
    <t>Dalzill 2014 females</t>
  </si>
  <si>
    <t>Gillen 2014 females</t>
  </si>
  <si>
    <t>Hiam 2021 females</t>
  </si>
  <si>
    <t>Hirsch 2021 females</t>
  </si>
  <si>
    <t>Lepretre 2009 females</t>
  </si>
  <si>
    <t>Lui 2021 females</t>
  </si>
  <si>
    <t>Marterer 2020 females</t>
  </si>
  <si>
    <t>Metcalfe 2012 females</t>
  </si>
  <si>
    <t>Metcalfe 2016 females</t>
  </si>
  <si>
    <t>Molina Hidalgo 2020 females</t>
  </si>
  <si>
    <t>Mucci 2004 females</t>
  </si>
  <si>
    <t>Sawashita 2009 females</t>
  </si>
  <si>
    <t>Scalzo 2014 females</t>
  </si>
  <si>
    <t>Schubert 2017a females</t>
  </si>
  <si>
    <t>Søgaard 2018 females</t>
  </si>
  <si>
    <t>Weber 2002 females</t>
  </si>
  <si>
    <t>Reference ID</t>
  </si>
  <si>
    <t>Pre</t>
  </si>
  <si>
    <t>Post</t>
  </si>
  <si>
    <t>Diff</t>
  </si>
  <si>
    <t>SD1</t>
  </si>
  <si>
    <t>SD2</t>
  </si>
  <si>
    <t>CorrCoeff</t>
  </si>
  <si>
    <t>Subgroup</t>
  </si>
  <si>
    <t>%diff</t>
  </si>
  <si>
    <t>Males_trained</t>
  </si>
  <si>
    <t>Males_untrained</t>
  </si>
  <si>
    <t>Females_trained</t>
  </si>
  <si>
    <t>Females_untrained</t>
  </si>
  <si>
    <t>Males_18-30</t>
  </si>
  <si>
    <t>Males_31-45</t>
  </si>
  <si>
    <t>Males_&gt;45</t>
  </si>
  <si>
    <t>Females_18-30</t>
  </si>
  <si>
    <t>Females_31-45</t>
  </si>
  <si>
    <t>Females_&gt;45</t>
  </si>
  <si>
    <t>FEMALES, relative VO2max</t>
  </si>
  <si>
    <t>MALES, relative VO2max</t>
  </si>
  <si>
    <t xml:space="preserve">Hirsch 2021 </t>
  </si>
  <si>
    <t>MALES, absolute VO2max</t>
  </si>
  <si>
    <t>FEMALES, absolute VO2max</t>
  </si>
  <si>
    <t>Baseline (N=19)</t>
  </si>
  <si>
    <t>4wk (N=19)</t>
  </si>
  <si>
    <t>8wk (N=19)</t>
  </si>
  <si>
    <t>Male (N=9)</t>
  </si>
  <si>
    <t>Female (N=10)</t>
  </si>
  <si>
    <t>VO2 (ml/kg/min)</t>
  </si>
  <si>
    <t>29.98 ± 4.65</t>
  </si>
  <si>
    <t>26.25 ± 7.19</t>
  </si>
  <si>
    <t>32.03 ± 3.89</t>
  </si>
  <si>
    <t>26.12 ± 6.52</t>
  </si>
  <si>
    <t>35.83 ± 4.74</t>
  </si>
  <si>
    <t>30.47 ± 8.46</t>
  </si>
  <si>
    <t>4weeks</t>
  </si>
  <si>
    <t>8weeks</t>
  </si>
  <si>
    <t>Δ 0-4wks</t>
  </si>
  <si>
    <t>Δ 4-8wks</t>
  </si>
  <si>
    <t>Δ 0-8wks</t>
  </si>
  <si>
    <t>%diff 0-4wks</t>
  </si>
  <si>
    <t>%diff 4-8wks</t>
  </si>
  <si>
    <t>%diff 0-8wks</t>
  </si>
  <si>
    <t>Schubert 2017 a and b, Males - SIT</t>
  </si>
  <si>
    <t>Count (n)</t>
  </si>
  <si>
    <t>Schubert 2017 a and b, Females - SIT</t>
  </si>
  <si>
    <t>Schubert 2017 a and b, Males - HIIT</t>
  </si>
  <si>
    <t>Schubert 2017 a and b, Females - HIIT</t>
  </si>
  <si>
    <t>Schubert 2017 a and b, Males - Combined HIIT and SIT</t>
  </si>
  <si>
    <t>Schubert 2017 a and b, Females - Combined HIIT and SIT</t>
  </si>
  <si>
    <t>Hirsch 2021 data</t>
  </si>
  <si>
    <t>Scalzo 2014, fatigue</t>
  </si>
  <si>
    <t xml:space="preserve">Includes a HIIT + EAA supplement, control, and EAA groups not extracted. </t>
  </si>
  <si>
    <t>90% peak power</t>
  </si>
  <si>
    <t xml:space="preserve">5 min self-selected warm-up followed by one minute intervals at 90% peak power from GXT and one minute passive recovery. Week 1: 6x intervals, progressing by adding 1x set of intervals every week until reaching 10x intervals. </t>
  </si>
  <si>
    <t>States: To maintain an appropriate individualized high-intensity workload, intensity (W) was increased as a result of a ride-to-fatigue test on the last set of each training session. If the individual was able to ride for 75 s or longer, workload was increased by 7% at the next session (based on unpublished pilot data); if the individual rode for &lt; 75 s, the resistance was maintained for the next session.</t>
  </si>
  <si>
    <t>DATA OBTAINED FROM AUTHOR</t>
  </si>
  <si>
    <t>Results: There was no group × time × sex interaction for any outcome (p &gt; 0.05), but there was a significant main effect of sex for RMR (p = 0.016), RER (p = 0.046), VO2 (p = 0.028), and VT (p = 0.004). In men, analysis of 95% CI showed an increase in RMR with EAA and HIIT + EAA from weeks 0–4 and with HIIT and EAA from weeks 0–8 (Fig. 4A, C). For RER, there was a decrease with HIIT from weeks 4–8 and with EAA from weeks 0–8 (Fig. 4E, F). For VO2, there was a significant. increase with HIIT + EAA from weeks 0–4 and with HIIT, EAA, and HIIT + EAA from weeks 0–8 (Fig. 3A). For VT, there was an increase with HIIT + EAA from weeks 4–8 and with HIIT and HIIT + EAA from weeks 0–8. In women, analysis of 95% CI showed an increase in RMR for CON from weeks 4–8 (Fig. 4B); there were no other significant changes in RMR in women. For RER, there was a significant decrease with HIIT from weeks 4–8 and 0–8 (Fig. 4E, F). For VO2, there was a significant increase with HIIT from weeks 4–8 and with HIIT and HIIT + EAA from weeks 0–8 (Fig. 3B). For VT, there was a significant increase with HIIT from weeks 4–8, but there were no significant changes from weeks 0–8.</t>
  </si>
  <si>
    <t xml:space="preserve">NOTE: THIS PAPER MAY HAVE POTENTIAL TO INTRODUCE HETEROGENIETY DUE TO THE MEASUREMENT OF VO2MAX USING AN ARM ERGO METHOD. </t>
  </si>
  <si>
    <t>Ventilatory threshold (VT, L/min)</t>
  </si>
  <si>
    <t>Ventilatory threshold (VT, L/min) 
RMR and RER also measured</t>
  </si>
  <si>
    <t xml:space="preserve">Measured, data not presented. Sex x group x HIIT analysis performed.  </t>
  </si>
  <si>
    <t>The magnitude of change in VO2max ranged from 0 to 20% (mean = 6.3 ± 5.4%)</t>
  </si>
  <si>
    <t xml:space="preserve">Fatigue index likely calculated as % = [peak power (W) - lowest power (W)]/peak power (W)*100 where lowest power is ideally measured in the final 5-second interval of the Wingate test and is expressed as follows Lowest power (W) = force (kg) x distance/time (min) (ESSA student manual). </t>
  </si>
  <si>
    <t xml:space="preserve">calculated correlation coefficient - VO2max </t>
  </si>
  <si>
    <t>Baseline SDs imputed for meta-analysis</t>
  </si>
  <si>
    <t xml:space="preserve">SD (converted in RevMan calculator) </t>
  </si>
  <si>
    <t xml:space="preserve">Individual data provided by author - more accurate </t>
  </si>
  <si>
    <r>
      <t xml:space="preserve">Menz </t>
    </r>
    <r>
      <rPr>
        <sz val="11"/>
        <color rgb="FFFF0000"/>
        <rFont val="Calibri"/>
        <family val="2"/>
        <scheme val="minor"/>
      </rPr>
      <t>*Unable to obtain missing data</t>
    </r>
  </si>
  <si>
    <t xml:space="preserve">Women slighty older but doesn't seem to be significant. </t>
  </si>
  <si>
    <t xml:space="preserve">Note: age diffs btwn int and con, esp. male groups. </t>
  </si>
  <si>
    <r>
      <t xml:space="preserve">VO2peak increased significantly for all groups (&lt;0.001), but were not significantly different between groups. </t>
    </r>
    <r>
      <rPr>
        <sz val="11"/>
        <color rgb="FFFF0000"/>
        <rFont val="Calibri"/>
        <family val="2"/>
        <scheme val="minor"/>
      </rPr>
      <t xml:space="preserve">Isometric knee flexion and extension force was measured on the dominant leg with an isometric force meter, but not within scope of performance measures. </t>
    </r>
  </si>
  <si>
    <r>
      <t xml:space="preserve">Hoffmann </t>
    </r>
    <r>
      <rPr>
        <sz val="11"/>
        <color rgb="FFFF0000"/>
        <rFont val="Calibri"/>
        <family val="2"/>
        <scheme val="minor"/>
      </rPr>
      <t>(SAME TRIAL AS THE FISHER THESIS)</t>
    </r>
  </si>
  <si>
    <t xml:space="preserve">Age range potentially dips below 18 years but population described as men and women. </t>
  </si>
  <si>
    <t xml:space="preserve">Unhealthy subjects, or those involved in competitive sports or cycled for more than 15 min/day for ≥3 days/week were excluded </t>
  </si>
  <si>
    <t>Healthy adults not engaged in a concurrent or previous structured training program or a weight-loss program</t>
  </si>
  <si>
    <t>Males_trained_2</t>
  </si>
  <si>
    <t>Females_trained_2</t>
  </si>
  <si>
    <t>MALES - VO2max</t>
  </si>
  <si>
    <t>FEMALES - VO2max</t>
  </si>
  <si>
    <t>MALES - VO2max, untrained</t>
  </si>
  <si>
    <t>MALES - VO2max, moderately-trained</t>
  </si>
  <si>
    <t>MALES - VO2max, well-trained</t>
  </si>
  <si>
    <t>FEMALES - VO2max, untrained</t>
  </si>
  <si>
    <t>FEMALES - VO2max, moderately-trained</t>
  </si>
  <si>
    <t>FEMALES - VO2max, well-trained</t>
  </si>
  <si>
    <t>MALES - VO2max, 18-30</t>
  </si>
  <si>
    <t>MALES - VO2max, 31-45</t>
  </si>
  <si>
    <t>MALES - VO2max, &gt;45</t>
  </si>
  <si>
    <t>FEMALES - VO2max, 18-30</t>
  </si>
  <si>
    <t>FEMALES - VO2max, 31-45</t>
  </si>
  <si>
    <t>FEMALES - VO2max, &gt;45</t>
  </si>
  <si>
    <t>MALES - PPO, untrained</t>
  </si>
  <si>
    <t>FEMALES - PPO, untrained</t>
  </si>
  <si>
    <t>MALES - PPO, moderately-trained</t>
  </si>
  <si>
    <t>FEMALES - PPO, moderately-trained</t>
  </si>
  <si>
    <t>MALES - PPO, well-trained</t>
  </si>
  <si>
    <t>Fisher 2017</t>
  </si>
  <si>
    <t>FEMALES - PPO, well-trained</t>
  </si>
  <si>
    <t>Fisher 2017 females</t>
  </si>
  <si>
    <t>MALES - VO2max, HIIT</t>
  </si>
  <si>
    <t>Males_HIIT</t>
  </si>
  <si>
    <t>Schubert 2017a_HIIT</t>
  </si>
  <si>
    <t>FEMALES - VO2max, HIIT</t>
  </si>
  <si>
    <t>Females_HIIT</t>
  </si>
  <si>
    <t>Schubert 2017a females_HIIT</t>
  </si>
  <si>
    <t>MALES - VO2max, SIT</t>
  </si>
  <si>
    <t>Males_SIT</t>
  </si>
  <si>
    <t>Schubert 2017a_SIT</t>
  </si>
  <si>
    <t>FEMALES - VO2max, SIT</t>
  </si>
  <si>
    <t>Females_SIT</t>
  </si>
  <si>
    <t>Schubert 2017a females_SIT</t>
  </si>
  <si>
    <t>MALES - VO2max, =/&lt; 4 weeks</t>
  </si>
  <si>
    <t>Males_=or&lt;4weeks</t>
  </si>
  <si>
    <t>FEMALES - VO2max, =/&lt; 4 weeks</t>
  </si>
  <si>
    <t>Females_=or&lt;4weeks</t>
  </si>
  <si>
    <t>MALES - VO2max, 5-9 WEEKS</t>
  </si>
  <si>
    <t>Males_5-9weeks</t>
  </si>
  <si>
    <t>FEMALES - VO2max, 5-9 WEEKS</t>
  </si>
  <si>
    <t>Females_5-9weeks</t>
  </si>
  <si>
    <t>MALES - VO2max, =/&gt;10 WEEKS</t>
  </si>
  <si>
    <t>Males_=or&gt;10weeks</t>
  </si>
  <si>
    <t>FEMALES - VO2max, =/&gt;10 WEEKS</t>
  </si>
  <si>
    <t>Females_=or&gt;10weeks</t>
  </si>
  <si>
    <t>MALES - PPO, HIIT</t>
  </si>
  <si>
    <t>Marterer 2020</t>
  </si>
  <si>
    <t>Sogaard 2017</t>
  </si>
  <si>
    <t>FEMALES - PPO, HIIT</t>
  </si>
  <si>
    <t>Sogaard 2017 females</t>
  </si>
  <si>
    <t>MALES  - PPO, SIT</t>
  </si>
  <si>
    <t>FEMALES  - PPO, 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</si>
</sst>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0"/>
      <name val="Calibri"/>
      <family val="2"/>
      <scheme val="minor"/>
    </font>
    <font>
      <u/>
      <sz val="11"/>
      <color theme="10"/>
      <name val="Calibri"/>
      <family val="2"/>
      <scheme val="minor"/>
    </font>
    <font>
      <u/>
      <sz val="11"/>
      <color theme="11"/>
      <name val="Calibri"/>
      <family val="2"/>
      <scheme val="minor"/>
    </font>
    <font>
      <b/>
      <sz val="11"/>
      <color theme="1"/>
      <name val="Calibri"/>
      <family val="2"/>
      <scheme val="minor"/>
    </font>
    <font>
      <sz val="11"/>
      <color rgb="FFFF0000"/>
      <name val="Calibri"/>
      <family val="2"/>
      <scheme val="minor"/>
    </font>
    <font>
      <sz val="11"/>
      <color theme="1"/>
      <name val="Calibri"/>
      <family val="2"/>
    </font>
    <font>
      <sz val="11"/>
      <name val="Calibri"/>
      <family val="2"/>
      <scheme val="minor"/>
    </font>
    <font>
      <sz val="9"/>
      <color theme="1"/>
      <name val="Calibri"/>
      <family val="2"/>
      <scheme val="minor"/>
    </font>
    <font>
      <b/>
      <sz val="11"/>
      <color theme="1"/>
      <name val="Calibri"/>
      <family val="2"/>
    </font>
  </fonts>
  <fills count="17">
    <fill>
      <patternFill patternType="none"/>
    </fill>
    <fill>
      <patternFill patternType="gray125"/>
    </fill>
    <fill>
      <patternFill patternType="solid">
        <fgColor theme="8" tint="0.59999389629810485"/>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39997558519241921"/>
        <bgColor indexed="64"/>
      </patternFill>
    </fill>
  </fills>
  <borders count="4">
    <border>
      <left/>
      <right/>
      <top/>
      <bottom/>
      <diagonal/>
    </border>
    <border>
      <left/>
      <right/>
      <top/>
      <bottom style="medium">
        <color auto="1"/>
      </bottom>
      <diagonal/>
    </border>
    <border>
      <left style="thin">
        <color auto="1"/>
      </left>
      <right/>
      <top/>
      <bottom/>
      <diagonal/>
    </border>
    <border>
      <left style="thin">
        <color auto="1"/>
      </left>
      <right/>
      <top/>
      <bottom style="medium">
        <color auto="1"/>
      </bottom>
      <diagonal/>
    </border>
  </borders>
  <cellStyleXfs count="901">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90">
    <xf numFmtId="0" fontId="0" fillId="0" borderId="0" xfId="0"/>
    <xf numFmtId="0" fontId="0" fillId="0" borderId="0" xfId="0" applyAlignment="1">
      <alignment wrapText="1"/>
    </xf>
    <xf numFmtId="0" fontId="2" fillId="0" borderId="0" xfId="0" applyFont="1" applyAlignment="1">
      <alignment wrapText="1"/>
    </xf>
    <xf numFmtId="0" fontId="3" fillId="0" borderId="0" xfId="0" applyFont="1" applyAlignment="1">
      <alignment wrapText="1"/>
    </xf>
    <xf numFmtId="0" fontId="1" fillId="0" borderId="0" xfId="0" applyFont="1" applyAlignment="1">
      <alignment wrapText="1"/>
    </xf>
    <xf numFmtId="0" fontId="1" fillId="0" borderId="0" xfId="0" applyFont="1"/>
    <xf numFmtId="0" fontId="0" fillId="2" borderId="0" xfId="0" applyFill="1"/>
    <xf numFmtId="0" fontId="2" fillId="2" borderId="0" xfId="0" applyFont="1" applyFill="1" applyAlignment="1">
      <alignment horizontal="left"/>
    </xf>
    <xf numFmtId="0" fontId="2" fillId="0" borderId="0" xfId="0" applyFont="1" applyAlignment="1">
      <alignment horizontal="left"/>
    </xf>
    <xf numFmtId="0" fontId="2"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2" fillId="0" borderId="0" xfId="0" applyFont="1"/>
    <xf numFmtId="0" fontId="1" fillId="4" borderId="0" xfId="0" applyFont="1" applyFill="1"/>
    <xf numFmtId="0" fontId="1" fillId="4" borderId="0" xfId="0" applyFont="1" applyFill="1" applyAlignment="1">
      <alignment wrapText="1"/>
    </xf>
    <xf numFmtId="0" fontId="1" fillId="3" borderId="0" xfId="0" applyFont="1" applyFill="1" applyAlignment="1">
      <alignment horizontal="left"/>
    </xf>
    <xf numFmtId="0" fontId="1" fillId="6" borderId="0" xfId="0" applyFont="1" applyFill="1" applyAlignment="1">
      <alignment horizontal="left"/>
    </xf>
    <xf numFmtId="0" fontId="1" fillId="3" borderId="0" xfId="0" applyFont="1" applyFill="1" applyAlignment="1">
      <alignment horizontal="left" wrapText="1"/>
    </xf>
    <xf numFmtId="0" fontId="1" fillId="5" borderId="0" xfId="0" applyFont="1" applyFill="1" applyAlignment="1">
      <alignment wrapText="1"/>
    </xf>
    <xf numFmtId="0" fontId="1" fillId="7" borderId="0" xfId="0" applyFont="1" applyFill="1" applyAlignment="1">
      <alignment horizontal="left"/>
    </xf>
    <xf numFmtId="0" fontId="1" fillId="8" borderId="0" xfId="0" applyFont="1" applyFill="1" applyAlignment="1">
      <alignment horizontal="left" wrapText="1"/>
    </xf>
    <xf numFmtId="0" fontId="1" fillId="9" borderId="0" xfId="0" applyFont="1" applyFill="1" applyAlignment="1">
      <alignment horizontal="left" wrapText="1"/>
    </xf>
    <xf numFmtId="0" fontId="1" fillId="9" borderId="0" xfId="0" applyFont="1" applyFill="1" applyAlignment="1">
      <alignment horizontal="left"/>
    </xf>
    <xf numFmtId="0" fontId="1" fillId="8" borderId="0" xfId="0" applyFont="1" applyFill="1" applyAlignment="1">
      <alignment wrapText="1"/>
    </xf>
    <xf numFmtId="0" fontId="1" fillId="8" borderId="0" xfId="0" applyFont="1" applyFill="1"/>
    <xf numFmtId="0" fontId="4" fillId="0" borderId="1" xfId="0" applyFont="1" applyBorder="1" applyAlignment="1">
      <alignment horizontal="left"/>
    </xf>
    <xf numFmtId="0" fontId="1" fillId="0" borderId="1" xfId="0" applyFont="1" applyBorder="1" applyAlignment="1">
      <alignment horizontal="left"/>
    </xf>
    <xf numFmtId="0" fontId="1" fillId="0" borderId="1" xfId="0" applyFont="1" applyBorder="1" applyAlignment="1">
      <alignment horizontal="left" wrapText="1"/>
    </xf>
    <xf numFmtId="0" fontId="0" fillId="0" borderId="1" xfId="0" applyBorder="1"/>
    <xf numFmtId="0" fontId="1" fillId="2" borderId="0" xfId="0" applyFont="1" applyFill="1" applyAlignment="1">
      <alignment horizontal="left"/>
    </xf>
    <xf numFmtId="0" fontId="1" fillId="10" borderId="1" xfId="0" applyFont="1" applyFill="1" applyBorder="1" applyAlignment="1">
      <alignment horizontal="left"/>
    </xf>
    <xf numFmtId="0" fontId="2" fillId="10" borderId="0" xfId="0" applyFont="1" applyFill="1" applyAlignment="1">
      <alignment horizontal="left"/>
    </xf>
    <xf numFmtId="0" fontId="1" fillId="10" borderId="3" xfId="0" applyFont="1" applyFill="1" applyBorder="1" applyAlignment="1">
      <alignment horizontal="left"/>
    </xf>
    <xf numFmtId="0" fontId="2" fillId="2" borderId="2" xfId="0" applyFont="1" applyFill="1" applyBorder="1" applyAlignment="1">
      <alignment horizontal="left" wrapText="1"/>
    </xf>
    <xf numFmtId="0" fontId="2" fillId="10" borderId="2" xfId="0" applyFont="1" applyFill="1" applyBorder="1" applyAlignment="1">
      <alignment horizontal="left" wrapText="1"/>
    </xf>
    <xf numFmtId="0" fontId="0" fillId="2" borderId="2" xfId="0" applyFill="1" applyBorder="1"/>
    <xf numFmtId="0" fontId="3" fillId="2" borderId="2" xfId="0" applyFont="1" applyFill="1" applyBorder="1" applyAlignment="1">
      <alignment wrapText="1"/>
    </xf>
    <xf numFmtId="0" fontId="4" fillId="11" borderId="0" xfId="0" applyFont="1" applyFill="1" applyAlignment="1">
      <alignment horizontal="left"/>
    </xf>
    <xf numFmtId="0" fontId="4" fillId="12" borderId="0" xfId="0" applyFont="1" applyFill="1" applyAlignment="1">
      <alignment horizontal="left"/>
    </xf>
    <xf numFmtId="0" fontId="4" fillId="12" borderId="1" xfId="0" applyFont="1" applyFill="1" applyBorder="1" applyAlignment="1">
      <alignment horizontal="left"/>
    </xf>
    <xf numFmtId="0" fontId="0" fillId="13" borderId="0" xfId="0" applyFill="1"/>
    <xf numFmtId="0" fontId="0" fillId="14" borderId="0" xfId="0" applyFill="1"/>
    <xf numFmtId="2" fontId="0" fillId="0" borderId="0" xfId="0" applyNumberFormat="1"/>
    <xf numFmtId="0" fontId="0" fillId="2" borderId="0" xfId="0" applyFill="1" applyAlignment="1">
      <alignment wrapText="1"/>
    </xf>
    <xf numFmtId="2" fontId="0" fillId="2" borderId="0" xfId="0" applyNumberFormat="1" applyFill="1"/>
    <xf numFmtId="0" fontId="0" fillId="14" borderId="0" xfId="0" applyFill="1" applyAlignment="1">
      <alignment wrapText="1"/>
    </xf>
    <xf numFmtId="2" fontId="0" fillId="2" borderId="0" xfId="0" applyNumberFormat="1" applyFill="1" applyAlignment="1">
      <alignment wrapText="1"/>
    </xf>
    <xf numFmtId="0" fontId="7" fillId="0" borderId="0" xfId="0" applyFont="1"/>
    <xf numFmtId="0" fontId="7" fillId="13" borderId="0" xfId="0" applyFont="1" applyFill="1"/>
    <xf numFmtId="0" fontId="7" fillId="15" borderId="0" xfId="0" applyFont="1" applyFill="1"/>
    <xf numFmtId="0" fontId="0" fillId="15" borderId="0" xfId="0" applyFill="1"/>
    <xf numFmtId="0" fontId="0" fillId="16" borderId="0" xfId="0" applyFill="1"/>
    <xf numFmtId="0" fontId="8" fillId="14" borderId="0" xfId="0" applyFont="1" applyFill="1" applyAlignment="1">
      <alignment wrapText="1"/>
    </xf>
    <xf numFmtId="0" fontId="7" fillId="16" borderId="0" xfId="0" applyFont="1" applyFill="1"/>
    <xf numFmtId="2" fontId="0" fillId="14" borderId="0" xfId="0" applyNumberFormat="1" applyFill="1"/>
    <xf numFmtId="0" fontId="0" fillId="0" borderId="0" xfId="0" applyAlignment="1">
      <alignment horizontal="right" wrapText="1"/>
    </xf>
    <xf numFmtId="0" fontId="0" fillId="14" borderId="0" xfId="0" applyFill="1" applyAlignment="1">
      <alignment horizontal="left" wrapText="1"/>
    </xf>
    <xf numFmtId="0" fontId="0" fillId="10" borderId="0" xfId="0" applyFill="1"/>
    <xf numFmtId="2" fontId="7" fillId="0" borderId="0" xfId="0" applyNumberFormat="1" applyFont="1"/>
    <xf numFmtId="2" fontId="7" fillId="13" borderId="0" xfId="0" applyNumberFormat="1" applyFont="1" applyFill="1"/>
    <xf numFmtId="2" fontId="0" fillId="13" borderId="0" xfId="0" applyNumberFormat="1" applyFill="1"/>
    <xf numFmtId="2" fontId="0" fillId="15" borderId="0" xfId="0" applyNumberFormat="1" applyFill="1"/>
    <xf numFmtId="0" fontId="7" fillId="15" borderId="0" xfId="0" applyFont="1" applyFill="1" applyAlignment="1">
      <alignment horizontal="right"/>
    </xf>
    <xf numFmtId="0" fontId="7" fillId="2" borderId="0" xfId="0" applyFont="1" applyFill="1"/>
    <xf numFmtId="0" fontId="7" fillId="10" borderId="0" xfId="0" applyFont="1" applyFill="1"/>
    <xf numFmtId="0" fontId="0" fillId="2" borderId="2" xfId="0" applyFill="1" applyBorder="1" applyAlignment="1">
      <alignment wrapText="1"/>
    </xf>
    <xf numFmtId="0" fontId="8" fillId="0" borderId="0" xfId="0" applyFont="1" applyAlignment="1">
      <alignment wrapText="1"/>
    </xf>
    <xf numFmtId="0" fontId="10" fillId="0" borderId="0" xfId="0" applyFont="1" applyAlignment="1">
      <alignment wrapText="1"/>
    </xf>
    <xf numFmtId="0" fontId="7" fillId="14" borderId="0" xfId="0" applyFont="1" applyFill="1"/>
    <xf numFmtId="0" fontId="0" fillId="0" borderId="0" xfId="0" applyAlignment="1">
      <alignment vertical="center" wrapText="1"/>
    </xf>
    <xf numFmtId="0" fontId="0" fillId="13" borderId="0" xfId="0" applyFill="1" applyAlignment="1">
      <alignment vertical="center" wrapText="1"/>
    </xf>
    <xf numFmtId="0" fontId="0" fillId="0" borderId="0" xfId="0" applyAlignment="1">
      <alignment horizontal="left" wrapText="1"/>
    </xf>
    <xf numFmtId="0" fontId="10" fillId="2" borderId="0" xfId="0" applyFont="1" applyFill="1" applyAlignment="1">
      <alignment wrapText="1"/>
    </xf>
    <xf numFmtId="0" fontId="2" fillId="2" borderId="0" xfId="0" applyFont="1" applyFill="1" applyAlignment="1">
      <alignment wrapText="1"/>
    </xf>
    <xf numFmtId="0" fontId="2" fillId="0" borderId="2" xfId="0" applyFont="1" applyBorder="1" applyAlignment="1">
      <alignment wrapText="1"/>
    </xf>
    <xf numFmtId="0" fontId="11" fillId="0" borderId="0" xfId="0" applyFont="1" applyAlignment="1">
      <alignment wrapText="1"/>
    </xf>
    <xf numFmtId="0" fontId="0" fillId="0" borderId="2" xfId="0" applyBorder="1"/>
    <xf numFmtId="0" fontId="0" fillId="8" borderId="0" xfId="0" applyFill="1"/>
    <xf numFmtId="0" fontId="0" fillId="7" borderId="0" xfId="0" applyFill="1"/>
    <xf numFmtId="0" fontId="0" fillId="0" borderId="2" xfId="0" applyBorder="1" applyAlignment="1">
      <alignment wrapText="1"/>
    </xf>
    <xf numFmtId="2" fontId="7" fillId="16" borderId="0" xfId="0" applyNumberFormat="1" applyFont="1" applyFill="1"/>
    <xf numFmtId="2" fontId="0" fillId="16" borderId="0" xfId="0" applyNumberFormat="1" applyFill="1"/>
    <xf numFmtId="0" fontId="7" fillId="10" borderId="0" xfId="0" applyFont="1" applyFill="1" applyAlignment="1">
      <alignment wrapText="1"/>
    </xf>
    <xf numFmtId="0" fontId="7" fillId="15" borderId="0" xfId="0" applyFont="1" applyFill="1" applyAlignment="1">
      <alignment vertical="center" wrapText="1"/>
    </xf>
    <xf numFmtId="0" fontId="12" fillId="15" borderId="0" xfId="0" applyFont="1" applyFill="1"/>
    <xf numFmtId="0" fontId="7" fillId="7" borderId="0" xfId="0" applyFont="1" applyFill="1"/>
    <xf numFmtId="0" fontId="7" fillId="8" borderId="0" xfId="0" applyFont="1" applyFill="1"/>
    <xf numFmtId="0" fontId="7" fillId="9" borderId="0" xfId="0" applyFont="1" applyFill="1"/>
    <xf numFmtId="0" fontId="0" fillId="9" borderId="0" xfId="0" applyFill="1"/>
    <xf numFmtId="0" fontId="7" fillId="7" borderId="0" xfId="0" applyFont="1" applyFill="1" applyAlignment="1">
      <alignment wrapText="1"/>
    </xf>
  </cellXfs>
  <cellStyles count="90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U78"/>
  <sheetViews>
    <sheetView tabSelected="1" zoomScale="75" zoomScaleNormal="75" zoomScalePageLayoutView="85" workbookViewId="0">
      <pane ySplit="5" topLeftCell="A7" activePane="bottomLeft" state="frozen"/>
      <selection pane="bottomLeft" activeCell="A7" sqref="A7"/>
    </sheetView>
  </sheetViews>
  <sheetFormatPr defaultColWidth="8.77734375" defaultRowHeight="14.4" x14ac:dyDescent="0.3"/>
  <cols>
    <col min="1" max="1" width="27.44140625" customWidth="1"/>
    <col min="2" max="2" width="14.5546875" customWidth="1"/>
    <col min="3" max="3" width="38.21875" customWidth="1"/>
    <col min="4" max="4" width="25.77734375" customWidth="1"/>
    <col min="5" max="5" width="9.88671875" customWidth="1"/>
    <col min="6" max="6" width="9.6640625" customWidth="1"/>
    <col min="7" max="7" width="23.88671875" customWidth="1"/>
    <col min="8" max="8" width="17.44140625" customWidth="1"/>
    <col min="9" max="9" width="20.77734375" customWidth="1"/>
    <col min="10" max="11" width="18.5546875" customWidth="1"/>
    <col min="12" max="12" width="48.5546875" customWidth="1"/>
    <col min="13" max="13" width="11.44140625" customWidth="1"/>
    <col min="14" max="14" width="12.109375" customWidth="1"/>
    <col min="15" max="15" width="10.77734375" customWidth="1"/>
    <col min="16" max="16" width="12.77734375" customWidth="1"/>
    <col min="17" max="17" width="39.77734375" customWidth="1"/>
    <col min="18" max="18" width="51.77734375" customWidth="1"/>
    <col min="19" max="19" width="28.6640625" customWidth="1"/>
    <col min="20" max="20" width="14.5546875" customWidth="1"/>
    <col min="21" max="21" width="18.44140625" customWidth="1"/>
    <col min="22" max="22" width="16.21875" customWidth="1"/>
    <col min="23" max="23" width="46.21875" customWidth="1"/>
    <col min="24" max="24" width="53.6640625" customWidth="1"/>
    <col min="25" max="25" width="60.77734375" customWidth="1"/>
    <col min="26" max="26" width="13" style="35" customWidth="1"/>
    <col min="27" max="27" width="25.5546875" customWidth="1"/>
    <col min="28" max="28" width="12.77734375" customWidth="1"/>
    <col min="29" max="29" width="12.5546875" customWidth="1"/>
    <col min="30" max="30" width="12" customWidth="1"/>
    <col min="31" max="31" width="10.77734375" customWidth="1"/>
    <col min="32" max="32" width="12.21875" customWidth="1"/>
    <col min="33" max="33" width="12.33203125" customWidth="1"/>
    <col min="34" max="34" width="9.44140625" customWidth="1"/>
    <col min="35" max="35" width="13.5546875" customWidth="1"/>
    <col min="36" max="36" width="12.77734375" customWidth="1"/>
    <col min="37" max="37" width="12.44140625" customWidth="1"/>
    <col min="38" max="38" width="11.6640625" customWidth="1"/>
    <col min="39" max="39" width="12.21875" customWidth="1"/>
    <col min="40" max="40" width="12.44140625" customWidth="1"/>
    <col min="41" max="42" width="12.77734375" customWidth="1"/>
    <col min="43" max="46" width="14.33203125" customWidth="1"/>
    <col min="47" max="47" width="83.88671875" customWidth="1"/>
    <col min="48" max="48" width="13" style="35" customWidth="1"/>
    <col min="49" max="49" width="25.5546875" customWidth="1"/>
    <col min="50" max="50" width="12.77734375" customWidth="1"/>
    <col min="51" max="51" width="12.5546875" customWidth="1"/>
    <col min="52" max="52" width="12" customWidth="1"/>
    <col min="53" max="53" width="10.77734375" customWidth="1"/>
    <col min="54" max="55" width="10.44140625" customWidth="1"/>
    <col min="56" max="56" width="9.44140625" customWidth="1"/>
    <col min="57" max="57" width="13.5546875" customWidth="1"/>
    <col min="58" max="58" width="12.77734375" customWidth="1"/>
    <col min="59" max="59" width="10.21875" customWidth="1"/>
    <col min="60" max="60" width="11.21875" customWidth="1"/>
    <col min="61" max="61" width="14.77734375" customWidth="1"/>
    <col min="62" max="62" width="12.44140625" customWidth="1"/>
    <col min="63" max="63" width="11.77734375" customWidth="1"/>
    <col min="64" max="70" width="13.6640625" customWidth="1"/>
    <col min="71" max="71" width="72.88671875" customWidth="1"/>
    <col min="72" max="72" width="15.77734375" customWidth="1"/>
  </cols>
  <sheetData>
    <row r="1" spans="1:73" s="28" customFormat="1" ht="16.5" customHeight="1" thickBot="1" x14ac:dyDescent="0.35">
      <c r="A1" s="25"/>
      <c r="B1" s="25"/>
      <c r="C1" s="25"/>
      <c r="D1" s="25"/>
      <c r="E1" s="25"/>
      <c r="F1" s="25"/>
      <c r="G1" s="26"/>
      <c r="H1" s="26"/>
      <c r="I1" s="26"/>
      <c r="J1" s="26"/>
      <c r="K1" s="26"/>
      <c r="L1" s="26"/>
      <c r="M1" s="26"/>
      <c r="N1" s="26"/>
      <c r="O1" s="26"/>
      <c r="P1" s="26"/>
      <c r="Q1" s="26"/>
      <c r="R1" s="26"/>
      <c r="S1" s="26" t="s">
        <v>8</v>
      </c>
      <c r="T1" s="26"/>
      <c r="U1" s="26"/>
      <c r="V1" s="26"/>
      <c r="W1" s="26"/>
      <c r="X1" s="26"/>
      <c r="Y1" s="26"/>
      <c r="Z1" s="32" t="s">
        <v>62</v>
      </c>
      <c r="AA1" s="30"/>
      <c r="AB1" s="30"/>
      <c r="AC1" s="30"/>
      <c r="AD1" s="30"/>
      <c r="AE1" s="30"/>
      <c r="AF1" s="30"/>
      <c r="AG1" s="30"/>
      <c r="AH1" s="30"/>
      <c r="AI1" s="30"/>
      <c r="AJ1" s="30"/>
      <c r="AK1" s="30"/>
      <c r="AL1" s="30"/>
      <c r="AM1" s="30"/>
      <c r="AN1" s="30"/>
      <c r="AO1" s="30"/>
      <c r="AP1" s="30"/>
      <c r="AQ1" s="30"/>
      <c r="AR1" s="30"/>
      <c r="AS1" s="30"/>
      <c r="AT1" s="30"/>
      <c r="AU1" s="27"/>
      <c r="AV1" s="32" t="s">
        <v>62</v>
      </c>
      <c r="AW1" s="30"/>
      <c r="AX1" s="30"/>
      <c r="AY1" s="30"/>
      <c r="AZ1" s="30"/>
      <c r="BA1" s="30"/>
      <c r="BB1" s="30"/>
      <c r="BC1" s="30"/>
      <c r="BD1" s="30"/>
      <c r="BE1" s="30"/>
      <c r="BF1" s="30"/>
      <c r="BG1" s="30"/>
      <c r="BH1" s="30"/>
      <c r="BI1" s="30"/>
      <c r="BJ1" s="30"/>
      <c r="BK1" s="30"/>
      <c r="BL1" s="30"/>
      <c r="BM1" s="30"/>
      <c r="BN1" s="30"/>
      <c r="BO1" s="30"/>
      <c r="BP1" s="30"/>
      <c r="BQ1" s="30"/>
      <c r="BR1" s="30"/>
      <c r="BS1" s="27"/>
      <c r="BT1" s="27"/>
    </row>
    <row r="2" spans="1:73" ht="15" customHeight="1" thickBot="1" x14ac:dyDescent="0.35">
      <c r="A2" s="39" t="s">
        <v>18</v>
      </c>
      <c r="B2" s="38"/>
      <c r="C2" s="38"/>
      <c r="D2" s="38"/>
      <c r="E2" s="38"/>
      <c r="F2" s="38"/>
      <c r="G2" s="16" t="s">
        <v>10</v>
      </c>
      <c r="H2" s="16"/>
      <c r="I2" s="16"/>
      <c r="J2" s="16"/>
      <c r="K2" s="16"/>
      <c r="L2" s="16"/>
      <c r="M2" s="19" t="s">
        <v>2</v>
      </c>
      <c r="N2" s="19"/>
      <c r="O2" s="19"/>
      <c r="P2" s="19"/>
      <c r="Q2" s="19"/>
      <c r="R2" s="19" t="s">
        <v>38</v>
      </c>
      <c r="S2" s="19" t="s">
        <v>9</v>
      </c>
      <c r="T2" s="19"/>
      <c r="U2" s="19"/>
      <c r="V2" s="19"/>
      <c r="W2" s="19"/>
      <c r="X2" s="19"/>
      <c r="Y2" s="19"/>
      <c r="Z2" s="29" t="s">
        <v>80</v>
      </c>
      <c r="AA2" s="7"/>
      <c r="AB2" s="29"/>
      <c r="AC2" s="29"/>
      <c r="AD2" s="29"/>
      <c r="AE2" s="29"/>
      <c r="AF2" s="29"/>
      <c r="AG2" s="29"/>
      <c r="AH2" s="29"/>
      <c r="AI2" s="29"/>
      <c r="AJ2" s="29"/>
      <c r="AK2" s="29"/>
      <c r="AL2" s="29"/>
      <c r="AM2" s="29"/>
      <c r="AN2" s="29"/>
      <c r="AO2" s="29"/>
      <c r="AP2" s="29"/>
      <c r="AQ2" s="29"/>
      <c r="AR2" s="29"/>
      <c r="AS2" s="29"/>
      <c r="AT2" s="29"/>
      <c r="AU2" s="11"/>
      <c r="AV2" s="29" t="s">
        <v>79</v>
      </c>
      <c r="AW2" s="7"/>
      <c r="AX2" s="29"/>
      <c r="AY2" s="29"/>
      <c r="AZ2" s="29"/>
      <c r="BA2" s="29"/>
      <c r="BB2" s="29"/>
      <c r="BC2" s="29"/>
      <c r="BD2" s="29"/>
      <c r="BE2" s="29"/>
      <c r="BF2" s="29"/>
      <c r="BG2" s="29"/>
      <c r="BH2" s="29"/>
      <c r="BI2" s="29"/>
      <c r="BJ2" s="29"/>
      <c r="BK2" s="29"/>
      <c r="BL2" s="29"/>
      <c r="BM2" s="29"/>
      <c r="BN2" s="29"/>
      <c r="BO2" s="29"/>
      <c r="BP2" s="29"/>
      <c r="BQ2" s="29"/>
      <c r="BR2" s="29"/>
      <c r="BS2" s="11"/>
      <c r="BT2" s="11"/>
    </row>
    <row r="3" spans="1:73" ht="41.25" customHeight="1" x14ac:dyDescent="0.3">
      <c r="A3" s="37"/>
      <c r="B3" s="37"/>
      <c r="C3" s="37"/>
      <c r="D3" s="37"/>
      <c r="E3" s="37"/>
      <c r="F3" s="37"/>
      <c r="G3" s="15" t="s">
        <v>11</v>
      </c>
      <c r="H3" s="17" t="s">
        <v>28</v>
      </c>
      <c r="I3" s="15" t="s">
        <v>27</v>
      </c>
      <c r="J3" s="15"/>
      <c r="K3" s="15" t="s">
        <v>32</v>
      </c>
      <c r="L3" s="15"/>
      <c r="M3" s="22" t="s">
        <v>7</v>
      </c>
      <c r="N3" s="10"/>
      <c r="O3" s="10"/>
      <c r="P3" s="10"/>
      <c r="Q3" s="10"/>
      <c r="R3" s="21" t="s">
        <v>48</v>
      </c>
      <c r="S3" s="22" t="s">
        <v>51</v>
      </c>
      <c r="T3" s="22"/>
      <c r="U3" s="22"/>
      <c r="V3" s="10"/>
      <c r="W3" s="10"/>
      <c r="X3" s="10"/>
      <c r="Y3" s="11"/>
      <c r="Z3" s="34"/>
      <c r="AA3" s="8"/>
      <c r="AB3" s="31" t="s">
        <v>5</v>
      </c>
      <c r="AC3" s="31" t="s">
        <v>64</v>
      </c>
      <c r="AD3" s="8"/>
      <c r="AE3" s="8"/>
      <c r="AF3" s="8"/>
      <c r="AG3" s="8"/>
      <c r="AH3" s="8"/>
      <c r="AI3" s="31" t="s">
        <v>63</v>
      </c>
      <c r="AJ3" s="31"/>
      <c r="AK3" s="8"/>
      <c r="AL3" s="8"/>
      <c r="AM3" s="8"/>
      <c r="AN3" s="8"/>
      <c r="AO3" s="8"/>
      <c r="AP3" s="8"/>
      <c r="AQ3" s="8"/>
      <c r="AR3" s="8"/>
      <c r="AS3" s="8"/>
      <c r="AT3" s="8"/>
      <c r="AU3" s="8" t="s">
        <v>39</v>
      </c>
      <c r="AV3" s="34"/>
      <c r="AW3" s="8"/>
      <c r="AX3" s="31" t="s">
        <v>5</v>
      </c>
      <c r="AY3" s="31" t="s">
        <v>64</v>
      </c>
      <c r="AZ3" s="8"/>
      <c r="BA3" s="8"/>
      <c r="BB3" s="8"/>
      <c r="BC3" s="8"/>
      <c r="BD3" s="8"/>
      <c r="BE3" s="31" t="s">
        <v>63</v>
      </c>
      <c r="BF3" s="31"/>
      <c r="BG3" s="8"/>
      <c r="BH3" s="8"/>
      <c r="BI3" s="8"/>
      <c r="BJ3" s="8"/>
      <c r="BK3" s="8"/>
      <c r="BL3" s="8"/>
      <c r="BM3" s="8"/>
      <c r="BN3" s="8"/>
      <c r="BO3" s="8"/>
      <c r="BP3" s="8"/>
      <c r="BQ3" s="8"/>
      <c r="BR3" s="8"/>
      <c r="BS3" s="8" t="s">
        <v>39</v>
      </c>
      <c r="BT3" s="8"/>
    </row>
    <row r="4" spans="1:73" ht="54" customHeight="1" x14ac:dyDescent="0.3">
      <c r="A4" s="13" t="s">
        <v>65</v>
      </c>
      <c r="B4" s="14" t="s">
        <v>6</v>
      </c>
      <c r="C4" s="13" t="s">
        <v>0</v>
      </c>
      <c r="D4" s="13" t="s">
        <v>1</v>
      </c>
      <c r="E4" s="14" t="s">
        <v>40</v>
      </c>
      <c r="F4" s="14" t="s">
        <v>41</v>
      </c>
      <c r="G4" s="10"/>
      <c r="H4" s="11"/>
      <c r="I4" s="18" t="s">
        <v>43</v>
      </c>
      <c r="J4" s="18" t="s">
        <v>35</v>
      </c>
      <c r="K4" s="18" t="s">
        <v>737</v>
      </c>
      <c r="L4" s="18" t="s">
        <v>735</v>
      </c>
      <c r="M4" s="23" t="s">
        <v>44</v>
      </c>
      <c r="N4" s="23" t="s">
        <v>45</v>
      </c>
      <c r="O4" s="23" t="s">
        <v>46</v>
      </c>
      <c r="P4" s="23" t="s">
        <v>47</v>
      </c>
      <c r="Q4" s="23" t="s">
        <v>101</v>
      </c>
      <c r="R4" s="11"/>
      <c r="S4" s="24" t="s">
        <v>49</v>
      </c>
      <c r="T4" s="24" t="s">
        <v>52</v>
      </c>
      <c r="U4" s="23" t="s">
        <v>25</v>
      </c>
      <c r="V4" s="20" t="s">
        <v>13</v>
      </c>
      <c r="W4" s="24" t="s">
        <v>14</v>
      </c>
      <c r="X4" s="24" t="s">
        <v>514</v>
      </c>
      <c r="Y4" s="24" t="s">
        <v>54</v>
      </c>
      <c r="Z4" s="33" t="s">
        <v>30</v>
      </c>
      <c r="AA4" s="7" t="s">
        <v>3</v>
      </c>
      <c r="AB4" s="8"/>
      <c r="AC4" s="2" t="s">
        <v>280</v>
      </c>
      <c r="AD4" s="9" t="s">
        <v>281</v>
      </c>
      <c r="AE4" s="2" t="s">
        <v>58</v>
      </c>
      <c r="AF4" s="2" t="s">
        <v>282</v>
      </c>
      <c r="AG4" s="9" t="s">
        <v>283</v>
      </c>
      <c r="AH4" s="2" t="s">
        <v>61</v>
      </c>
      <c r="AI4" s="2" t="s">
        <v>56</v>
      </c>
      <c r="AJ4" s="9" t="s">
        <v>57</v>
      </c>
      <c r="AK4" s="2" t="s">
        <v>58</v>
      </c>
      <c r="AL4" s="2" t="s">
        <v>59</v>
      </c>
      <c r="AM4" s="9" t="s">
        <v>60</v>
      </c>
      <c r="AN4" s="2" t="s">
        <v>61</v>
      </c>
      <c r="AO4" s="2" t="s">
        <v>87</v>
      </c>
      <c r="AP4" s="2" t="s">
        <v>88</v>
      </c>
      <c r="AQ4" s="2" t="s">
        <v>89</v>
      </c>
      <c r="AR4" s="2" t="s">
        <v>90</v>
      </c>
      <c r="AS4" s="2" t="s">
        <v>91</v>
      </c>
      <c r="AT4" s="2" t="s">
        <v>92</v>
      </c>
      <c r="AU4" s="8"/>
      <c r="AV4" s="33" t="s">
        <v>30</v>
      </c>
      <c r="AW4" s="7" t="s">
        <v>3</v>
      </c>
      <c r="AX4" s="8"/>
      <c r="AY4" s="2" t="s">
        <v>72</v>
      </c>
      <c r="AZ4" s="9" t="s">
        <v>73</v>
      </c>
      <c r="BA4" s="2" t="s">
        <v>58</v>
      </c>
      <c r="BB4" s="2" t="s">
        <v>74</v>
      </c>
      <c r="BC4" s="9" t="s">
        <v>75</v>
      </c>
      <c r="BD4" s="2" t="s">
        <v>61</v>
      </c>
      <c r="BE4" s="2" t="s">
        <v>56</v>
      </c>
      <c r="BF4" s="9" t="s">
        <v>57</v>
      </c>
      <c r="BG4" s="2" t="s">
        <v>58</v>
      </c>
      <c r="BH4" s="2" t="s">
        <v>59</v>
      </c>
      <c r="BI4" s="9" t="s">
        <v>60</v>
      </c>
      <c r="BJ4" s="2" t="s">
        <v>61</v>
      </c>
      <c r="BK4" s="2" t="s">
        <v>23</v>
      </c>
      <c r="BL4" s="2" t="s">
        <v>29</v>
      </c>
      <c r="BM4" s="2" t="s">
        <v>87</v>
      </c>
      <c r="BN4" s="2" t="s">
        <v>88</v>
      </c>
      <c r="BO4" s="2" t="s">
        <v>89</v>
      </c>
      <c r="BP4" s="2" t="s">
        <v>90</v>
      </c>
      <c r="BQ4" s="2" t="s">
        <v>91</v>
      </c>
      <c r="BR4" s="2" t="s">
        <v>92</v>
      </c>
      <c r="BS4" s="8"/>
      <c r="BT4" s="8"/>
    </row>
    <row r="5" spans="1:73" x14ac:dyDescent="0.3">
      <c r="A5" s="5"/>
      <c r="B5" s="4"/>
      <c r="C5" s="5"/>
      <c r="D5" s="5"/>
      <c r="E5" s="5"/>
      <c r="F5" s="5"/>
      <c r="G5" s="10"/>
      <c r="H5" s="11"/>
      <c r="I5" s="4"/>
      <c r="J5" s="4"/>
      <c r="K5" s="4"/>
      <c r="L5" s="4"/>
      <c r="M5" s="11"/>
      <c r="N5" s="11"/>
      <c r="O5" s="11"/>
      <c r="P5" s="4"/>
      <c r="Q5" s="4"/>
      <c r="R5" s="11"/>
      <c r="S5" s="5"/>
      <c r="T5" s="5"/>
      <c r="W5" s="5"/>
      <c r="Y5" s="5"/>
      <c r="AB5" s="8"/>
      <c r="AC5" s="8"/>
      <c r="AD5" s="8"/>
      <c r="AE5" s="2"/>
      <c r="AF5" s="2"/>
      <c r="AG5" s="2"/>
      <c r="AH5" s="9"/>
      <c r="AI5" s="2"/>
      <c r="AJ5" s="2"/>
      <c r="AK5" s="9"/>
      <c r="AL5" s="2"/>
      <c r="AN5" s="9"/>
      <c r="AO5" s="9"/>
      <c r="AP5" s="9"/>
      <c r="AQ5" s="9"/>
      <c r="AR5" s="9"/>
      <c r="AS5" s="9"/>
      <c r="AT5" s="9"/>
      <c r="AU5" s="8"/>
      <c r="AX5" s="8"/>
      <c r="AY5" s="8"/>
      <c r="AZ5" s="8"/>
      <c r="BA5" s="2"/>
      <c r="BB5" s="2"/>
      <c r="BC5" s="2"/>
      <c r="BD5" s="9"/>
      <c r="BE5" s="2"/>
      <c r="BF5" s="2"/>
      <c r="BG5" s="9"/>
      <c r="BH5" s="2"/>
      <c r="BJ5" s="9"/>
      <c r="BK5" s="9"/>
      <c r="BL5" s="9"/>
      <c r="BM5" s="9"/>
      <c r="BN5" s="9"/>
      <c r="BO5" s="9"/>
      <c r="BP5" s="9"/>
      <c r="BQ5" s="9"/>
      <c r="BR5" s="9"/>
      <c r="BS5" s="8"/>
      <c r="BT5" s="8"/>
    </row>
    <row r="6" spans="1:73" ht="106.5" customHeight="1" x14ac:dyDescent="0.3">
      <c r="A6" s="5"/>
      <c r="B6" s="12"/>
      <c r="C6" s="12"/>
      <c r="D6" s="12"/>
      <c r="E6" s="3" t="s">
        <v>12</v>
      </c>
      <c r="F6" s="3" t="s">
        <v>12</v>
      </c>
      <c r="G6" s="3" t="s">
        <v>42</v>
      </c>
      <c r="H6" s="3" t="s">
        <v>31</v>
      </c>
      <c r="I6" s="3" t="s">
        <v>66</v>
      </c>
      <c r="J6" s="3"/>
      <c r="K6" s="3" t="s">
        <v>12</v>
      </c>
      <c r="L6" s="3" t="s">
        <v>736</v>
      </c>
      <c r="M6" s="3"/>
      <c r="N6" s="3"/>
      <c r="O6" s="3"/>
      <c r="P6" s="12"/>
      <c r="Q6" s="12"/>
      <c r="R6" s="3"/>
      <c r="S6" s="3" t="s">
        <v>50</v>
      </c>
      <c r="T6" s="3" t="s">
        <v>53</v>
      </c>
      <c r="U6" s="3" t="s">
        <v>26</v>
      </c>
      <c r="V6" s="3" t="s">
        <v>17</v>
      </c>
      <c r="W6" s="3" t="s">
        <v>15</v>
      </c>
      <c r="X6" s="3" t="s">
        <v>16</v>
      </c>
      <c r="Y6" s="3" t="s">
        <v>55</v>
      </c>
      <c r="Z6" s="36" t="s">
        <v>34</v>
      </c>
      <c r="AA6" s="3" t="s">
        <v>4</v>
      </c>
      <c r="AB6" s="3" t="s">
        <v>24</v>
      </c>
      <c r="AD6" s="3"/>
      <c r="AE6" s="12"/>
      <c r="AF6" s="12"/>
      <c r="AG6" s="12"/>
      <c r="AH6" s="12"/>
      <c r="AI6" s="12"/>
      <c r="AJ6" s="12"/>
      <c r="AK6" s="12"/>
      <c r="AL6" s="12"/>
      <c r="AM6" s="12"/>
      <c r="AN6" s="12"/>
      <c r="AO6" s="12"/>
      <c r="AP6" s="12"/>
      <c r="AQ6" s="12"/>
      <c r="AR6" s="12"/>
      <c r="AS6" s="12"/>
      <c r="AT6" s="12"/>
      <c r="AU6" s="3" t="s">
        <v>20</v>
      </c>
      <c r="AV6" s="36" t="s">
        <v>34</v>
      </c>
      <c r="AW6" s="3" t="s">
        <v>4</v>
      </c>
      <c r="AX6" s="3" t="s">
        <v>24</v>
      </c>
      <c r="AZ6" s="3"/>
      <c r="BA6" s="12"/>
      <c r="BB6" s="12"/>
      <c r="BC6" s="12"/>
      <c r="BD6" s="12"/>
      <c r="BE6" s="12"/>
      <c r="BF6" s="12"/>
      <c r="BG6" s="12"/>
      <c r="BH6" s="12"/>
      <c r="BI6" s="12"/>
      <c r="BJ6" s="12"/>
      <c r="BK6" s="12"/>
      <c r="BL6" s="12"/>
      <c r="BM6" s="12"/>
      <c r="BN6" s="12"/>
      <c r="BO6" s="12"/>
      <c r="BP6" s="12"/>
      <c r="BQ6" s="12"/>
      <c r="BR6" s="12"/>
      <c r="BS6" s="3" t="s">
        <v>20</v>
      </c>
      <c r="BT6" s="3"/>
      <c r="BU6" s="1"/>
    </row>
    <row r="7" spans="1:73" ht="57.6" x14ac:dyDescent="0.3">
      <c r="A7" t="s">
        <v>67</v>
      </c>
      <c r="B7" t="s">
        <v>156</v>
      </c>
      <c r="C7" s="1" t="s">
        <v>68</v>
      </c>
      <c r="D7" t="s">
        <v>69</v>
      </c>
      <c r="E7" t="s">
        <v>22</v>
      </c>
      <c r="F7" t="s">
        <v>22</v>
      </c>
      <c r="G7" t="s">
        <v>70</v>
      </c>
      <c r="H7" t="s">
        <v>21</v>
      </c>
      <c r="I7" t="s">
        <v>21</v>
      </c>
      <c r="J7" t="s">
        <v>82</v>
      </c>
      <c r="K7" t="s">
        <v>21</v>
      </c>
      <c r="L7" t="s">
        <v>741</v>
      </c>
      <c r="M7">
        <v>25.3</v>
      </c>
      <c r="N7">
        <v>5.5</v>
      </c>
      <c r="O7">
        <v>25.2</v>
      </c>
      <c r="P7">
        <v>3.1</v>
      </c>
      <c r="Q7" s="1" t="s">
        <v>155</v>
      </c>
      <c r="S7" t="s">
        <v>103</v>
      </c>
      <c r="T7" t="s">
        <v>78</v>
      </c>
      <c r="U7" s="1" t="s">
        <v>77</v>
      </c>
      <c r="V7" s="1" t="s">
        <v>76</v>
      </c>
      <c r="W7" s="1" t="s">
        <v>104</v>
      </c>
      <c r="X7" s="1" t="s">
        <v>920</v>
      </c>
      <c r="Z7" s="35" t="s">
        <v>22</v>
      </c>
      <c r="AA7" s="1" t="s">
        <v>598</v>
      </c>
      <c r="AB7" t="s">
        <v>33</v>
      </c>
      <c r="AC7">
        <v>45.6</v>
      </c>
      <c r="AD7">
        <v>4</v>
      </c>
      <c r="AE7">
        <v>11</v>
      </c>
      <c r="AF7">
        <v>41.1</v>
      </c>
      <c r="AG7">
        <v>6.1</v>
      </c>
      <c r="AH7">
        <v>9</v>
      </c>
      <c r="AI7">
        <v>48.3</v>
      </c>
      <c r="AJ7">
        <v>5.2</v>
      </c>
      <c r="AK7">
        <v>11</v>
      </c>
      <c r="AL7">
        <v>43.9</v>
      </c>
      <c r="AM7">
        <v>5.7</v>
      </c>
      <c r="AN7">
        <v>9</v>
      </c>
      <c r="AO7">
        <v>5.9</v>
      </c>
      <c r="AP7">
        <v>3.9</v>
      </c>
      <c r="AQ7">
        <v>6.8</v>
      </c>
      <c r="AR7">
        <v>7.1</v>
      </c>
      <c r="AS7">
        <f t="shared" ref="AS7:AS19" si="0">(AI7-AC7)/AC7*100</f>
        <v>5.921052631578938</v>
      </c>
      <c r="AT7">
        <f t="shared" ref="AT7:AT19" si="1">(AL7-AF7)/AF7*100</f>
        <v>6.8126520681265141</v>
      </c>
      <c r="AU7" s="1" t="s">
        <v>1070</v>
      </c>
      <c r="AV7" s="35" t="s">
        <v>22</v>
      </c>
      <c r="AW7" s="1" t="s">
        <v>81</v>
      </c>
      <c r="AX7" t="s">
        <v>36</v>
      </c>
      <c r="AY7">
        <v>3.7</v>
      </c>
      <c r="AZ7">
        <v>0.6</v>
      </c>
      <c r="BA7">
        <v>11</v>
      </c>
      <c r="BB7">
        <v>2.5</v>
      </c>
      <c r="BC7">
        <v>0.3</v>
      </c>
      <c r="BD7">
        <v>9</v>
      </c>
      <c r="BE7">
        <v>3.9</v>
      </c>
      <c r="BF7">
        <v>0.6</v>
      </c>
      <c r="BG7">
        <v>11</v>
      </c>
      <c r="BH7">
        <v>2.7</v>
      </c>
      <c r="BI7">
        <v>0.3</v>
      </c>
      <c r="BJ7">
        <v>9</v>
      </c>
      <c r="BQ7">
        <f>(BE7-AY7)/AY7*100</f>
        <v>5.4054054054053982</v>
      </c>
      <c r="BR7">
        <f>(BH7-BB7)/BB7*100</f>
        <v>8.0000000000000071</v>
      </c>
      <c r="BS7" s="1" t="s">
        <v>595</v>
      </c>
      <c r="BT7" s="1"/>
    </row>
    <row r="8" spans="1:73" ht="57.6" x14ac:dyDescent="0.3">
      <c r="A8" t="s">
        <v>67</v>
      </c>
      <c r="B8" t="s">
        <v>156</v>
      </c>
      <c r="C8" s="1" t="s">
        <v>68</v>
      </c>
      <c r="D8" t="s">
        <v>69</v>
      </c>
      <c r="E8" t="s">
        <v>22</v>
      </c>
      <c r="F8" t="s">
        <v>22</v>
      </c>
      <c r="G8" t="s">
        <v>70</v>
      </c>
      <c r="H8" t="s">
        <v>21</v>
      </c>
      <c r="I8" t="s">
        <v>21</v>
      </c>
      <c r="J8" t="s">
        <v>37</v>
      </c>
      <c r="K8" t="s">
        <v>21</v>
      </c>
      <c r="L8" t="s">
        <v>741</v>
      </c>
      <c r="M8">
        <v>22.6</v>
      </c>
      <c r="N8">
        <v>3.1</v>
      </c>
      <c r="O8">
        <v>23</v>
      </c>
      <c r="P8">
        <v>2.7</v>
      </c>
      <c r="Q8" s="1" t="s">
        <v>155</v>
      </c>
      <c r="R8" s="1" t="s">
        <v>85</v>
      </c>
      <c r="T8" t="s">
        <v>71</v>
      </c>
      <c r="U8" t="s">
        <v>86</v>
      </c>
      <c r="V8" t="s">
        <v>84</v>
      </c>
      <c r="W8" t="s">
        <v>84</v>
      </c>
      <c r="X8" t="s">
        <v>84</v>
      </c>
      <c r="Z8" s="35" t="s">
        <v>22</v>
      </c>
      <c r="AA8" s="1" t="s">
        <v>111</v>
      </c>
      <c r="AB8" t="s">
        <v>33</v>
      </c>
      <c r="AC8">
        <v>42.7</v>
      </c>
      <c r="AD8">
        <v>6.3</v>
      </c>
      <c r="AE8" s="1" t="s">
        <v>83</v>
      </c>
      <c r="AF8" t="s">
        <v>84</v>
      </c>
      <c r="AG8" t="s">
        <v>84</v>
      </c>
      <c r="AH8" t="s">
        <v>84</v>
      </c>
      <c r="AI8">
        <v>43.4</v>
      </c>
      <c r="AJ8">
        <v>5.7</v>
      </c>
      <c r="AK8" s="1" t="s">
        <v>83</v>
      </c>
      <c r="AL8" t="s">
        <v>84</v>
      </c>
      <c r="AM8" t="s">
        <v>84</v>
      </c>
      <c r="AN8" t="s">
        <v>84</v>
      </c>
      <c r="AS8">
        <f t="shared" si="0"/>
        <v>1.639344262295072</v>
      </c>
      <c r="AT8" t="e">
        <f t="shared" si="1"/>
        <v>#VALUE!</v>
      </c>
      <c r="AV8" s="35" t="s">
        <v>22</v>
      </c>
      <c r="AW8" s="1" t="s">
        <v>81</v>
      </c>
      <c r="AX8" t="s">
        <v>36</v>
      </c>
      <c r="AY8">
        <v>3.1</v>
      </c>
      <c r="AZ8">
        <v>0.8</v>
      </c>
      <c r="BA8" s="1" t="s">
        <v>83</v>
      </c>
      <c r="BB8" t="s">
        <v>84</v>
      </c>
      <c r="BC8" t="s">
        <v>84</v>
      </c>
      <c r="BD8" t="s">
        <v>84</v>
      </c>
      <c r="BE8">
        <v>3.1</v>
      </c>
      <c r="BF8">
        <v>0.7</v>
      </c>
      <c r="BG8" s="1" t="s">
        <v>83</v>
      </c>
      <c r="BH8" t="s">
        <v>84</v>
      </c>
      <c r="BI8" t="s">
        <v>84</v>
      </c>
      <c r="BJ8" t="s">
        <v>84</v>
      </c>
      <c r="BQ8">
        <f t="shared" ref="BQ8:BQ73" si="2">(BE8-AY8)/AY8*100</f>
        <v>0</v>
      </c>
      <c r="BR8" t="e">
        <f t="shared" ref="BR8:BR73" si="3">(BH8-BB8)/BB8*100</f>
        <v>#VALUE!</v>
      </c>
    </row>
    <row r="9" spans="1:73" s="6" customFormat="1" ht="57.6" x14ac:dyDescent="0.3">
      <c r="A9" s="6" t="s">
        <v>67</v>
      </c>
      <c r="B9" s="6">
        <v>2012</v>
      </c>
      <c r="C9" s="43" t="s">
        <v>141</v>
      </c>
      <c r="D9" s="6" t="s">
        <v>142</v>
      </c>
      <c r="E9" s="6" t="s">
        <v>22</v>
      </c>
      <c r="F9" s="6" t="s">
        <v>21</v>
      </c>
      <c r="G9" s="43" t="s">
        <v>591</v>
      </c>
      <c r="H9" s="6" t="s">
        <v>21</v>
      </c>
      <c r="I9" s="6" t="s">
        <v>21</v>
      </c>
      <c r="J9" s="6" t="s">
        <v>93</v>
      </c>
      <c r="K9" s="6" t="s">
        <v>21</v>
      </c>
      <c r="L9" s="6" t="s">
        <v>741</v>
      </c>
      <c r="M9" s="6" t="s">
        <v>95</v>
      </c>
      <c r="Q9" s="43" t="s">
        <v>155</v>
      </c>
      <c r="R9" s="43" t="s">
        <v>592</v>
      </c>
      <c r="S9" s="6" t="s">
        <v>95</v>
      </c>
      <c r="Z9" s="35" t="s">
        <v>95</v>
      </c>
      <c r="AA9" s="43"/>
      <c r="AE9" s="43"/>
      <c r="AK9" s="43"/>
      <c r="AS9" s="6" t="e">
        <f t="shared" si="0"/>
        <v>#DIV/0!</v>
      </c>
      <c r="AT9" s="6" t="e">
        <f t="shared" si="1"/>
        <v>#DIV/0!</v>
      </c>
      <c r="AV9" s="35" t="s">
        <v>95</v>
      </c>
      <c r="AW9" s="43"/>
      <c r="BA9" s="43"/>
      <c r="BG9" s="43"/>
      <c r="BQ9" s="6" t="e">
        <f t="shared" si="2"/>
        <v>#DIV/0!</v>
      </c>
      <c r="BR9" s="6" t="e">
        <f t="shared" si="3"/>
        <v>#DIV/0!</v>
      </c>
    </row>
    <row r="10" spans="1:73" ht="86.4" x14ac:dyDescent="0.3">
      <c r="A10" t="s">
        <v>97</v>
      </c>
      <c r="B10">
        <v>2016</v>
      </c>
      <c r="C10" s="1" t="s">
        <v>98</v>
      </c>
      <c r="D10" t="s">
        <v>99</v>
      </c>
      <c r="E10" t="s">
        <v>22</v>
      </c>
      <c r="F10" t="s">
        <v>21</v>
      </c>
      <c r="G10" t="s">
        <v>100</v>
      </c>
      <c r="H10" t="s">
        <v>21</v>
      </c>
      <c r="I10" t="s">
        <v>21</v>
      </c>
      <c r="J10" t="s">
        <v>71</v>
      </c>
      <c r="K10" t="s">
        <v>21</v>
      </c>
      <c r="L10" s="1" t="s">
        <v>755</v>
      </c>
      <c r="M10">
        <v>38</v>
      </c>
      <c r="N10">
        <v>2.7</v>
      </c>
      <c r="O10">
        <v>41</v>
      </c>
      <c r="P10">
        <v>3.2</v>
      </c>
      <c r="Q10" s="1" t="s">
        <v>1082</v>
      </c>
      <c r="S10" t="s">
        <v>103</v>
      </c>
      <c r="T10" t="s">
        <v>105</v>
      </c>
      <c r="U10" t="s">
        <v>108</v>
      </c>
      <c r="V10" t="s">
        <v>109</v>
      </c>
      <c r="W10" s="1" t="s">
        <v>106</v>
      </c>
      <c r="X10" s="1" t="s">
        <v>107</v>
      </c>
      <c r="Y10" s="1" t="s">
        <v>199</v>
      </c>
      <c r="Z10" s="35" t="s">
        <v>22</v>
      </c>
      <c r="AA10" t="s">
        <v>110</v>
      </c>
      <c r="AB10" t="s">
        <v>33</v>
      </c>
      <c r="AC10">
        <v>42.91</v>
      </c>
      <c r="AD10" s="41" t="s">
        <v>365</v>
      </c>
      <c r="AE10">
        <v>24</v>
      </c>
      <c r="AF10">
        <v>33.56</v>
      </c>
      <c r="AG10" s="41" t="s">
        <v>366</v>
      </c>
      <c r="AH10">
        <v>17</v>
      </c>
      <c r="AI10">
        <v>45.49</v>
      </c>
      <c r="AJ10" s="41" t="s">
        <v>367</v>
      </c>
      <c r="AK10">
        <v>24</v>
      </c>
      <c r="AL10">
        <v>39.840000000000003</v>
      </c>
      <c r="AM10" s="41" t="s">
        <v>368</v>
      </c>
      <c r="AN10">
        <v>17</v>
      </c>
      <c r="AO10">
        <v>6</v>
      </c>
      <c r="AP10" t="s">
        <v>102</v>
      </c>
      <c r="AQ10">
        <v>18.7</v>
      </c>
      <c r="AR10" s="45" t="s">
        <v>599</v>
      </c>
      <c r="AS10">
        <f t="shared" si="0"/>
        <v>6.0125844791424043</v>
      </c>
      <c r="AT10">
        <f t="shared" si="1"/>
        <v>18.712753277711563</v>
      </c>
      <c r="AU10" s="41" t="s">
        <v>600</v>
      </c>
      <c r="AV10" s="35" t="s">
        <v>22</v>
      </c>
      <c r="AW10" t="s">
        <v>110</v>
      </c>
      <c r="AX10" t="s">
        <v>36</v>
      </c>
      <c r="AY10">
        <v>3.49</v>
      </c>
      <c r="AZ10">
        <v>0.13</v>
      </c>
      <c r="BA10">
        <v>24</v>
      </c>
      <c r="BB10">
        <v>1.99</v>
      </c>
      <c r="BC10">
        <v>0.11</v>
      </c>
      <c r="BD10">
        <v>17</v>
      </c>
      <c r="BE10">
        <v>3.68</v>
      </c>
      <c r="BF10">
        <v>0.15</v>
      </c>
      <c r="BG10">
        <v>24</v>
      </c>
      <c r="BH10">
        <v>2.37</v>
      </c>
      <c r="BI10">
        <v>0.12</v>
      </c>
      <c r="BJ10">
        <v>17</v>
      </c>
      <c r="BK10" s="1" t="s">
        <v>601</v>
      </c>
      <c r="BQ10">
        <f t="shared" si="2"/>
        <v>5.4441260744985653</v>
      </c>
      <c r="BR10">
        <f t="shared" si="3"/>
        <v>19.095477386934679</v>
      </c>
      <c r="BS10" s="1" t="s">
        <v>602</v>
      </c>
      <c r="BT10" s="1"/>
    </row>
    <row r="11" spans="1:73" s="6" customFormat="1" ht="43.2" x14ac:dyDescent="0.3">
      <c r="A11" s="6" t="s">
        <v>97</v>
      </c>
      <c r="B11" s="6">
        <v>2021</v>
      </c>
      <c r="C11" s="43" t="s">
        <v>115</v>
      </c>
      <c r="D11" s="43" t="s">
        <v>114</v>
      </c>
      <c r="E11" s="6" t="s">
        <v>22</v>
      </c>
      <c r="F11" s="6" t="s">
        <v>21</v>
      </c>
      <c r="G11" s="6" t="s">
        <v>100</v>
      </c>
      <c r="H11" s="6" t="s">
        <v>21</v>
      </c>
      <c r="I11" s="6" t="s">
        <v>21</v>
      </c>
      <c r="J11" s="6" t="s">
        <v>71</v>
      </c>
      <c r="K11" s="6" t="s">
        <v>21</v>
      </c>
      <c r="L11" s="43" t="s">
        <v>755</v>
      </c>
      <c r="M11" s="6">
        <v>40.799999999999997</v>
      </c>
      <c r="N11" s="6">
        <v>3.2</v>
      </c>
      <c r="O11" s="6">
        <v>40.9</v>
      </c>
      <c r="P11" s="6">
        <v>3.9</v>
      </c>
      <c r="Q11" s="43" t="s">
        <v>201</v>
      </c>
      <c r="S11" s="6" t="s">
        <v>103</v>
      </c>
      <c r="T11" s="6" t="s">
        <v>105</v>
      </c>
      <c r="U11" s="6" t="s">
        <v>108</v>
      </c>
      <c r="V11" s="6" t="s">
        <v>109</v>
      </c>
      <c r="W11" s="43" t="s">
        <v>106</v>
      </c>
      <c r="X11" s="43" t="s">
        <v>107</v>
      </c>
      <c r="Z11" s="35"/>
      <c r="AS11" s="6" t="e">
        <f t="shared" si="0"/>
        <v>#DIV/0!</v>
      </c>
      <c r="AT11" s="6" t="e">
        <f t="shared" si="1"/>
        <v>#DIV/0!</v>
      </c>
      <c r="AV11" s="35"/>
      <c r="BQ11" t="e">
        <f t="shared" si="2"/>
        <v>#DIV/0!</v>
      </c>
      <c r="BR11" t="e">
        <f t="shared" si="3"/>
        <v>#DIV/0!</v>
      </c>
    </row>
    <row r="12" spans="1:73" ht="100.8" x14ac:dyDescent="0.3">
      <c r="A12" t="s">
        <v>112</v>
      </c>
      <c r="B12">
        <v>2020</v>
      </c>
      <c r="C12" s="1" t="s">
        <v>113</v>
      </c>
      <c r="D12" s="1" t="s">
        <v>114</v>
      </c>
      <c r="E12" t="s">
        <v>22</v>
      </c>
      <c r="F12" t="s">
        <v>21</v>
      </c>
      <c r="G12" t="s">
        <v>100</v>
      </c>
      <c r="H12" t="s">
        <v>21</v>
      </c>
      <c r="I12" t="s">
        <v>21</v>
      </c>
      <c r="J12" t="s">
        <v>71</v>
      </c>
      <c r="K12" t="s">
        <v>21</v>
      </c>
      <c r="L12" t="s">
        <v>741</v>
      </c>
      <c r="M12">
        <v>23</v>
      </c>
      <c r="N12">
        <v>2</v>
      </c>
      <c r="O12">
        <v>23</v>
      </c>
      <c r="P12">
        <v>1</v>
      </c>
      <c r="Q12" t="s">
        <v>202</v>
      </c>
      <c r="S12" t="s">
        <v>203</v>
      </c>
      <c r="T12" t="s">
        <v>204</v>
      </c>
      <c r="U12" t="s">
        <v>126</v>
      </c>
      <c r="V12" t="s">
        <v>109</v>
      </c>
      <c r="W12" s="1" t="s">
        <v>205</v>
      </c>
      <c r="Z12" s="35" t="s">
        <v>22</v>
      </c>
      <c r="AA12" s="1" t="s">
        <v>206</v>
      </c>
      <c r="AB12" t="s">
        <v>33</v>
      </c>
      <c r="AC12" s="45" t="s">
        <v>207</v>
      </c>
      <c r="AD12" s="45" t="s">
        <v>207</v>
      </c>
      <c r="AE12">
        <v>18</v>
      </c>
      <c r="AF12" s="45" t="s">
        <v>207</v>
      </c>
      <c r="AG12" s="45" t="s">
        <v>207</v>
      </c>
      <c r="AH12">
        <v>15</v>
      </c>
      <c r="AI12">
        <v>43.8</v>
      </c>
      <c r="AJ12" s="45" t="s">
        <v>207</v>
      </c>
      <c r="AK12">
        <v>18</v>
      </c>
      <c r="AL12">
        <v>38.700000000000003</v>
      </c>
      <c r="AM12" s="45" t="s">
        <v>207</v>
      </c>
      <c r="AN12">
        <v>15</v>
      </c>
      <c r="AO12" s="45" t="s">
        <v>208</v>
      </c>
      <c r="AQ12" s="45" t="s">
        <v>209</v>
      </c>
      <c r="AS12" t="e">
        <f t="shared" si="0"/>
        <v>#VALUE!</v>
      </c>
      <c r="AT12" t="e">
        <f t="shared" si="1"/>
        <v>#VALUE!</v>
      </c>
      <c r="AU12" s="1" t="s">
        <v>1066</v>
      </c>
      <c r="BQ12" t="e">
        <f t="shared" si="2"/>
        <v>#DIV/0!</v>
      </c>
      <c r="BR12" t="e">
        <f t="shared" si="3"/>
        <v>#DIV/0!</v>
      </c>
    </row>
    <row r="13" spans="1:73" s="6" customFormat="1" ht="43.2" x14ac:dyDescent="0.3">
      <c r="A13" s="6" t="s">
        <v>112</v>
      </c>
      <c r="B13" s="6">
        <v>2020</v>
      </c>
      <c r="C13" s="43" t="s">
        <v>113</v>
      </c>
      <c r="D13" s="43" t="s">
        <v>114</v>
      </c>
      <c r="J13" s="43" t="s">
        <v>221</v>
      </c>
      <c r="K13" s="43"/>
      <c r="L13" s="43"/>
      <c r="W13" s="43"/>
      <c r="Z13" s="35"/>
      <c r="AA13" s="43" t="s">
        <v>210</v>
      </c>
      <c r="AB13" s="6" t="s">
        <v>33</v>
      </c>
      <c r="AC13" s="44">
        <v>36.3986013986014</v>
      </c>
      <c r="AD13" s="46">
        <v>2.7272727272726982</v>
      </c>
      <c r="AE13" s="6">
        <v>18</v>
      </c>
      <c r="AF13" s="44">
        <v>30.944055944055901</v>
      </c>
      <c r="AG13" s="46">
        <v>2.8321678321678014</v>
      </c>
      <c r="AH13" s="6">
        <v>15</v>
      </c>
      <c r="AI13" s="44">
        <v>43.741258741258697</v>
      </c>
      <c r="AJ13" s="46">
        <v>2.6223776223776056</v>
      </c>
      <c r="AK13" s="6">
        <v>18</v>
      </c>
      <c r="AL13" s="44">
        <v>38.7062937062937</v>
      </c>
      <c r="AM13" s="46">
        <v>2.4125874125873992</v>
      </c>
      <c r="AN13" s="6">
        <v>15</v>
      </c>
      <c r="AO13" s="43"/>
      <c r="AQ13" s="43"/>
      <c r="AS13" s="6">
        <f t="shared" si="0"/>
        <v>20.17291066282408</v>
      </c>
      <c r="AT13" s="6">
        <f t="shared" si="1"/>
        <v>25.084745762712018</v>
      </c>
      <c r="AU13" s="43"/>
      <c r="AV13" s="35"/>
      <c r="BQ13" t="e">
        <f t="shared" si="2"/>
        <v>#DIV/0!</v>
      </c>
      <c r="BR13" t="e">
        <f t="shared" si="3"/>
        <v>#DIV/0!</v>
      </c>
    </row>
    <row r="14" spans="1:73" ht="57.6" x14ac:dyDescent="0.3">
      <c r="A14" t="s">
        <v>116</v>
      </c>
      <c r="B14">
        <v>2021</v>
      </c>
      <c r="C14" s="1" t="s">
        <v>117</v>
      </c>
      <c r="D14" s="1" t="s">
        <v>118</v>
      </c>
      <c r="E14" t="s">
        <v>22</v>
      </c>
      <c r="F14" t="s">
        <v>21</v>
      </c>
      <c r="G14" t="s">
        <v>100</v>
      </c>
      <c r="H14" t="s">
        <v>21</v>
      </c>
      <c r="I14" t="s">
        <v>21</v>
      </c>
      <c r="J14" t="s">
        <v>71</v>
      </c>
      <c r="K14" t="s">
        <v>21</v>
      </c>
      <c r="L14" s="1" t="s">
        <v>756</v>
      </c>
      <c r="M14" s="41" t="s">
        <v>222</v>
      </c>
      <c r="N14" s="41" t="s">
        <v>223</v>
      </c>
      <c r="O14" t="s">
        <v>180</v>
      </c>
      <c r="P14" t="s">
        <v>181</v>
      </c>
      <c r="Q14" t="s">
        <v>224</v>
      </c>
      <c r="S14" t="s">
        <v>96</v>
      </c>
      <c r="T14" t="s">
        <v>105</v>
      </c>
      <c r="U14" t="s">
        <v>108</v>
      </c>
      <c r="V14" s="1" t="s">
        <v>231</v>
      </c>
      <c r="W14" s="1" t="s">
        <v>232</v>
      </c>
      <c r="X14" t="s">
        <v>233</v>
      </c>
      <c r="Y14" s="1" t="s">
        <v>230</v>
      </c>
      <c r="Z14" s="35" t="s">
        <v>22</v>
      </c>
      <c r="AA14" t="s">
        <v>110</v>
      </c>
      <c r="AB14" t="s">
        <v>36</v>
      </c>
      <c r="AC14" s="42">
        <v>3.4099378881987499</v>
      </c>
      <c r="AD14" s="42">
        <v>0.79192546583851042</v>
      </c>
      <c r="AE14">
        <v>6</v>
      </c>
      <c r="AF14" s="42">
        <v>2.1521739130434701</v>
      </c>
      <c r="AG14" s="42">
        <v>0.41925465838509979</v>
      </c>
      <c r="AH14">
        <v>9</v>
      </c>
      <c r="AI14" s="42">
        <v>4.2018633540372603</v>
      </c>
      <c r="AJ14" s="42">
        <v>0.75465838509316985</v>
      </c>
      <c r="AK14">
        <v>6</v>
      </c>
      <c r="AL14" s="42">
        <v>2.4875776397515499</v>
      </c>
      <c r="AM14" s="42">
        <v>0.56832298136646031</v>
      </c>
      <c r="AN14">
        <v>9</v>
      </c>
      <c r="AS14">
        <f t="shared" si="0"/>
        <v>23.224043715847081</v>
      </c>
      <c r="AT14">
        <f t="shared" si="1"/>
        <v>15.58441558441589</v>
      </c>
      <c r="AU14" s="1" t="s">
        <v>897</v>
      </c>
      <c r="AV14" s="35" t="s">
        <v>22</v>
      </c>
      <c r="AW14" t="s">
        <v>110</v>
      </c>
      <c r="AX14" t="s">
        <v>36</v>
      </c>
      <c r="AY14" s="42">
        <v>3.4099378881987499</v>
      </c>
      <c r="AZ14" s="42">
        <v>0.79192546583851042</v>
      </c>
      <c r="BA14">
        <v>6</v>
      </c>
      <c r="BB14" s="42">
        <v>2.1521739130434701</v>
      </c>
      <c r="BC14" s="42">
        <v>0.41925465838509979</v>
      </c>
      <c r="BD14">
        <v>9</v>
      </c>
      <c r="BE14" s="42">
        <v>4.2018633540372603</v>
      </c>
      <c r="BF14" s="42">
        <v>0.75465838509316985</v>
      </c>
      <c r="BG14">
        <v>6</v>
      </c>
      <c r="BH14" s="42">
        <v>2.4875776397515499</v>
      </c>
      <c r="BI14" s="42">
        <v>0.56832298136646031</v>
      </c>
      <c r="BJ14">
        <v>9</v>
      </c>
      <c r="BQ14">
        <f t="shared" si="2"/>
        <v>23.224043715847081</v>
      </c>
      <c r="BR14">
        <f t="shared" si="3"/>
        <v>15.58441558441589</v>
      </c>
    </row>
    <row r="15" spans="1:73" ht="115.2" x14ac:dyDescent="0.3">
      <c r="A15" s="1" t="s">
        <v>754</v>
      </c>
      <c r="B15">
        <v>2020</v>
      </c>
      <c r="C15" s="1" t="s">
        <v>119</v>
      </c>
      <c r="D15" s="1" t="s">
        <v>120</v>
      </c>
      <c r="E15" t="s">
        <v>22</v>
      </c>
      <c r="F15" t="s">
        <v>21</v>
      </c>
      <c r="G15" t="s">
        <v>100</v>
      </c>
      <c r="H15" t="s">
        <v>21</v>
      </c>
      <c r="I15" t="s">
        <v>21</v>
      </c>
      <c r="J15" t="s">
        <v>71</v>
      </c>
      <c r="K15" t="s">
        <v>21</v>
      </c>
      <c r="L15" t="s">
        <v>741</v>
      </c>
      <c r="M15">
        <v>63</v>
      </c>
      <c r="N15" s="41" t="s">
        <v>123</v>
      </c>
      <c r="O15">
        <v>63</v>
      </c>
      <c r="P15" s="41" t="s">
        <v>122</v>
      </c>
      <c r="Q15" s="1" t="s">
        <v>121</v>
      </c>
      <c r="R15" s="1" t="s">
        <v>124</v>
      </c>
      <c r="S15" s="1" t="s">
        <v>127</v>
      </c>
      <c r="T15" t="s">
        <v>125</v>
      </c>
      <c r="U15" s="1" t="s">
        <v>126</v>
      </c>
      <c r="V15" t="s">
        <v>128</v>
      </c>
      <c r="W15" s="1" t="s">
        <v>130</v>
      </c>
      <c r="X15" s="1" t="s">
        <v>131</v>
      </c>
      <c r="Y15" s="1" t="s">
        <v>129</v>
      </c>
      <c r="Z15" s="35" t="s">
        <v>22</v>
      </c>
      <c r="AA15" t="s">
        <v>110</v>
      </c>
      <c r="AB15" s="1" t="s">
        <v>33</v>
      </c>
      <c r="AC15" s="1">
        <v>27</v>
      </c>
      <c r="AD15">
        <v>6.63</v>
      </c>
      <c r="AE15">
        <v>11</v>
      </c>
      <c r="AF15">
        <v>23</v>
      </c>
      <c r="AG15">
        <v>3.32</v>
      </c>
      <c r="AH15">
        <v>11</v>
      </c>
      <c r="AI15">
        <v>30</v>
      </c>
      <c r="AJ15">
        <v>6.63</v>
      </c>
      <c r="AK15">
        <v>11</v>
      </c>
      <c r="AL15">
        <v>24</v>
      </c>
      <c r="AM15">
        <v>3.32</v>
      </c>
      <c r="AN15">
        <v>11</v>
      </c>
      <c r="AS15">
        <f t="shared" si="0"/>
        <v>11.111111111111111</v>
      </c>
      <c r="AT15">
        <f t="shared" si="1"/>
        <v>4.3478260869565215</v>
      </c>
      <c r="AU15" s="1" t="s">
        <v>200</v>
      </c>
      <c r="AV15" s="35" t="s">
        <v>22</v>
      </c>
      <c r="AW15" t="s">
        <v>110</v>
      </c>
      <c r="AX15" t="s">
        <v>132</v>
      </c>
      <c r="AY15">
        <v>2595</v>
      </c>
      <c r="AZ15" s="41" t="s">
        <v>133</v>
      </c>
      <c r="BA15">
        <v>11</v>
      </c>
      <c r="BB15">
        <v>1873</v>
      </c>
      <c r="BC15" s="41" t="s">
        <v>134</v>
      </c>
      <c r="BD15">
        <v>11</v>
      </c>
      <c r="BE15">
        <v>2796</v>
      </c>
      <c r="BF15" s="41" t="s">
        <v>135</v>
      </c>
      <c r="BG15">
        <v>11</v>
      </c>
      <c r="BH15">
        <v>1926</v>
      </c>
      <c r="BI15" s="41" t="s">
        <v>136</v>
      </c>
      <c r="BJ15">
        <v>11</v>
      </c>
      <c r="BK15" t="s">
        <v>137</v>
      </c>
      <c r="BQ15">
        <f t="shared" si="2"/>
        <v>7.7456647398843934</v>
      </c>
      <c r="BR15">
        <f t="shared" si="3"/>
        <v>2.8296849973304861</v>
      </c>
      <c r="BS15" s="1" t="s">
        <v>138</v>
      </c>
      <c r="BT15" s="1"/>
    </row>
    <row r="16" spans="1:73" s="6" customFormat="1" ht="28.8" x14ac:dyDescent="0.3">
      <c r="A16" s="6" t="s">
        <v>753</v>
      </c>
      <c r="B16" s="6">
        <v>2018</v>
      </c>
      <c r="C16" s="43" t="s">
        <v>352</v>
      </c>
      <c r="D16" s="6" t="s">
        <v>353</v>
      </c>
      <c r="E16" s="6" t="s">
        <v>22</v>
      </c>
      <c r="F16" s="6" t="s">
        <v>21</v>
      </c>
      <c r="G16" s="6" t="s">
        <v>100</v>
      </c>
      <c r="H16" s="6" t="s">
        <v>21</v>
      </c>
      <c r="I16" s="6" t="s">
        <v>21</v>
      </c>
      <c r="J16" s="6" t="s">
        <v>71</v>
      </c>
      <c r="K16" s="6" t="s">
        <v>21</v>
      </c>
      <c r="L16" s="6" t="s">
        <v>741</v>
      </c>
      <c r="M16" s="6">
        <v>63</v>
      </c>
      <c r="N16" s="6">
        <v>2</v>
      </c>
      <c r="O16" s="6">
        <v>63</v>
      </c>
      <c r="P16" s="6">
        <v>1</v>
      </c>
      <c r="Q16" s="43" t="s">
        <v>354</v>
      </c>
      <c r="R16" s="6" t="s">
        <v>95</v>
      </c>
      <c r="S16" s="6" t="s">
        <v>95</v>
      </c>
      <c r="T16" s="6" t="s">
        <v>93</v>
      </c>
      <c r="U16" s="6" t="s">
        <v>126</v>
      </c>
      <c r="V16" s="6" t="s">
        <v>109</v>
      </c>
      <c r="W16" s="6" t="s">
        <v>95</v>
      </c>
      <c r="X16" s="6" t="s">
        <v>95</v>
      </c>
      <c r="Y16" s="6" t="s">
        <v>95</v>
      </c>
      <c r="Z16" s="35" t="s">
        <v>22</v>
      </c>
      <c r="AA16" s="6" t="s">
        <v>110</v>
      </c>
      <c r="AB16" s="6" t="s">
        <v>33</v>
      </c>
      <c r="AC16" s="6">
        <v>27.4</v>
      </c>
      <c r="AD16" s="6" t="s">
        <v>123</v>
      </c>
      <c r="AE16" s="6">
        <v>11</v>
      </c>
      <c r="AF16" s="44">
        <v>23.1</v>
      </c>
      <c r="AG16" s="44" t="s">
        <v>122</v>
      </c>
      <c r="AH16" s="6">
        <v>11</v>
      </c>
      <c r="AI16" s="44">
        <v>29.5</v>
      </c>
      <c r="AJ16" s="6" t="s">
        <v>123</v>
      </c>
      <c r="AK16" s="6">
        <v>11</v>
      </c>
      <c r="AL16" s="44">
        <v>23.9</v>
      </c>
      <c r="AM16" s="6" t="s">
        <v>122</v>
      </c>
      <c r="AN16" s="6">
        <v>11</v>
      </c>
      <c r="AS16" s="6">
        <f t="shared" si="0"/>
        <v>7.6642335766423413</v>
      </c>
      <c r="AT16" s="6">
        <f t="shared" si="1"/>
        <v>3.4632034632034507</v>
      </c>
      <c r="AU16" s="6" t="s">
        <v>95</v>
      </c>
      <c r="AV16" s="35" t="s">
        <v>22</v>
      </c>
      <c r="AW16" s="6" t="s">
        <v>110</v>
      </c>
      <c r="AX16" s="6" t="s">
        <v>132</v>
      </c>
      <c r="AY16" s="6">
        <v>2595</v>
      </c>
      <c r="AZ16" s="41" t="s">
        <v>133</v>
      </c>
      <c r="BA16" s="6">
        <v>11</v>
      </c>
      <c r="BB16" s="6">
        <v>1873</v>
      </c>
      <c r="BC16" s="41" t="s">
        <v>134</v>
      </c>
      <c r="BD16" s="6">
        <v>11</v>
      </c>
      <c r="BE16" s="6">
        <v>2796</v>
      </c>
      <c r="BF16" s="41" t="s">
        <v>135</v>
      </c>
      <c r="BG16" s="6">
        <v>11</v>
      </c>
      <c r="BH16" s="6">
        <v>1926</v>
      </c>
      <c r="BI16" s="41" t="s">
        <v>136</v>
      </c>
      <c r="BJ16" s="6">
        <v>11</v>
      </c>
      <c r="BQ16" s="6">
        <f>(BE16-AY16)/AY16*100</f>
        <v>7.7456647398843934</v>
      </c>
      <c r="BR16" s="6">
        <f>(BH16-BB16)/BB16*100</f>
        <v>2.8296849973304861</v>
      </c>
    </row>
    <row r="17" spans="1:72" ht="86.4" x14ac:dyDescent="0.3">
      <c r="A17" t="s">
        <v>143</v>
      </c>
      <c r="B17">
        <v>2014</v>
      </c>
      <c r="C17" s="1" t="s">
        <v>144</v>
      </c>
      <c r="D17" s="1" t="s">
        <v>145</v>
      </c>
      <c r="E17" t="s">
        <v>22</v>
      </c>
      <c r="F17" t="s">
        <v>21</v>
      </c>
      <c r="G17" s="1" t="s">
        <v>455</v>
      </c>
      <c r="H17" s="1" t="s">
        <v>21</v>
      </c>
      <c r="I17" s="1" t="s">
        <v>445</v>
      </c>
      <c r="J17" s="1" t="s">
        <v>297</v>
      </c>
      <c r="K17" s="1" t="s">
        <v>21</v>
      </c>
      <c r="L17" s="1" t="s">
        <v>741</v>
      </c>
      <c r="M17" s="45" t="s">
        <v>447</v>
      </c>
      <c r="N17" s="41" t="s">
        <v>448</v>
      </c>
      <c r="O17" s="1" t="s">
        <v>180</v>
      </c>
      <c r="P17" s="1" t="s">
        <v>181</v>
      </c>
      <c r="Q17" t="s">
        <v>297</v>
      </c>
      <c r="R17" s="1" t="s">
        <v>446</v>
      </c>
      <c r="S17" t="s">
        <v>103</v>
      </c>
      <c r="T17" s="1" t="s">
        <v>449</v>
      </c>
      <c r="U17" t="s">
        <v>453</v>
      </c>
      <c r="V17" s="1" t="s">
        <v>454</v>
      </c>
      <c r="W17" s="1" t="s">
        <v>450</v>
      </c>
      <c r="X17" s="1" t="s">
        <v>452</v>
      </c>
      <c r="Y17" s="67" t="s">
        <v>451</v>
      </c>
      <c r="Z17" s="35" t="s">
        <v>21</v>
      </c>
      <c r="AA17" s="1" t="s">
        <v>299</v>
      </c>
      <c r="AB17" t="s">
        <v>298</v>
      </c>
      <c r="AC17">
        <v>9.6999999999999993</v>
      </c>
      <c r="AD17">
        <v>1.1200000000000001</v>
      </c>
      <c r="AE17">
        <v>11</v>
      </c>
      <c r="AF17">
        <v>8.49</v>
      </c>
      <c r="AG17">
        <v>1.36</v>
      </c>
      <c r="AH17">
        <v>44</v>
      </c>
      <c r="AI17">
        <v>11.47</v>
      </c>
      <c r="AJ17">
        <v>1.83</v>
      </c>
      <c r="AK17">
        <v>11</v>
      </c>
      <c r="AL17">
        <v>9.5</v>
      </c>
      <c r="AM17">
        <v>1.07</v>
      </c>
      <c r="AN17">
        <v>44</v>
      </c>
      <c r="AS17">
        <f t="shared" si="0"/>
        <v>18.247422680412388</v>
      </c>
      <c r="AT17">
        <f t="shared" si="1"/>
        <v>11.896348645465251</v>
      </c>
      <c r="AV17" s="35" t="s">
        <v>21</v>
      </c>
      <c r="AW17" s="1" t="s">
        <v>299</v>
      </c>
      <c r="AX17" t="s">
        <v>298</v>
      </c>
      <c r="AY17">
        <v>9.6999999999999993</v>
      </c>
      <c r="AZ17">
        <v>1.1200000000000001</v>
      </c>
      <c r="BA17">
        <v>11</v>
      </c>
      <c r="BB17">
        <v>8.49</v>
      </c>
      <c r="BC17">
        <v>1.36</v>
      </c>
      <c r="BD17">
        <v>44</v>
      </c>
      <c r="BE17">
        <v>11.47</v>
      </c>
      <c r="BF17">
        <v>1.83</v>
      </c>
      <c r="BG17">
        <v>11</v>
      </c>
      <c r="BH17">
        <v>9.5</v>
      </c>
      <c r="BI17">
        <v>1.07</v>
      </c>
      <c r="BJ17">
        <v>44</v>
      </c>
      <c r="BQ17">
        <f t="shared" si="2"/>
        <v>18.247422680412388</v>
      </c>
      <c r="BR17">
        <f t="shared" si="3"/>
        <v>11.896348645465251</v>
      </c>
      <c r="BS17" s="1" t="s">
        <v>456</v>
      </c>
      <c r="BT17" s="1"/>
    </row>
    <row r="18" spans="1:72" ht="57.6" x14ac:dyDescent="0.3">
      <c r="A18" t="s">
        <v>146</v>
      </c>
      <c r="B18">
        <v>2014</v>
      </c>
      <c r="C18" s="1" t="s">
        <v>147</v>
      </c>
      <c r="D18" s="1" t="s">
        <v>148</v>
      </c>
      <c r="E18" t="s">
        <v>22</v>
      </c>
      <c r="F18" t="s">
        <v>21</v>
      </c>
      <c r="G18" t="s">
        <v>100</v>
      </c>
      <c r="H18" t="s">
        <v>21</v>
      </c>
      <c r="I18" t="s">
        <v>21</v>
      </c>
      <c r="J18" t="s">
        <v>71</v>
      </c>
      <c r="K18" t="s">
        <v>21</v>
      </c>
      <c r="L18" s="1" t="s">
        <v>757</v>
      </c>
      <c r="M18">
        <v>29</v>
      </c>
      <c r="N18">
        <v>9</v>
      </c>
      <c r="O18">
        <v>30</v>
      </c>
      <c r="P18">
        <v>10</v>
      </c>
      <c r="Q18" s="1" t="s">
        <v>269</v>
      </c>
      <c r="S18" t="s">
        <v>96</v>
      </c>
      <c r="T18" t="s">
        <v>105</v>
      </c>
      <c r="U18" t="s">
        <v>236</v>
      </c>
      <c r="V18" s="1" t="s">
        <v>271</v>
      </c>
      <c r="W18" s="1" t="s">
        <v>270</v>
      </c>
      <c r="X18" t="s">
        <v>233</v>
      </c>
      <c r="Z18" s="35" t="s">
        <v>22</v>
      </c>
      <c r="AA18" t="s">
        <v>196</v>
      </c>
      <c r="AB18" t="s">
        <v>33</v>
      </c>
      <c r="AC18" s="42">
        <v>30.878378378378301</v>
      </c>
      <c r="AD18" s="42">
        <v>4.206081081081102</v>
      </c>
      <c r="AE18">
        <v>7</v>
      </c>
      <c r="AF18" s="42">
        <v>27.483108108108102</v>
      </c>
      <c r="AG18" s="42">
        <v>3.8006756756755991</v>
      </c>
      <c r="AH18">
        <v>7</v>
      </c>
      <c r="AI18" s="42">
        <v>34.425675675675599</v>
      </c>
      <c r="AJ18" s="42">
        <v>4.1047297297298044</v>
      </c>
      <c r="AK18">
        <v>7</v>
      </c>
      <c r="AL18" s="42">
        <v>30.777027027027</v>
      </c>
      <c r="AM18" s="42">
        <v>4.5101351351350978</v>
      </c>
      <c r="AN18">
        <v>7</v>
      </c>
      <c r="AS18">
        <f t="shared" si="0"/>
        <v>11.487964989059114</v>
      </c>
      <c r="AT18">
        <f t="shared" si="1"/>
        <v>11.985248924400665</v>
      </c>
      <c r="AU18" s="1" t="s">
        <v>272</v>
      </c>
      <c r="BQ18" t="e">
        <f t="shared" si="2"/>
        <v>#DIV/0!</v>
      </c>
      <c r="BR18" t="e">
        <f t="shared" si="3"/>
        <v>#DIV/0!</v>
      </c>
    </row>
    <row r="19" spans="1:72" ht="86.4" x14ac:dyDescent="0.3">
      <c r="A19" t="s">
        <v>159</v>
      </c>
      <c r="B19">
        <v>2021</v>
      </c>
      <c r="C19" s="1" t="s">
        <v>300</v>
      </c>
      <c r="D19" s="1" t="s">
        <v>301</v>
      </c>
      <c r="E19" t="s">
        <v>22</v>
      </c>
      <c r="F19" t="s">
        <v>21</v>
      </c>
      <c r="G19" t="s">
        <v>100</v>
      </c>
      <c r="H19" t="s">
        <v>21</v>
      </c>
      <c r="I19" t="s">
        <v>21</v>
      </c>
      <c r="J19" t="s">
        <v>71</v>
      </c>
      <c r="K19" t="s">
        <v>21</v>
      </c>
      <c r="L19" s="1" t="s">
        <v>758</v>
      </c>
      <c r="M19">
        <v>31.2</v>
      </c>
      <c r="N19">
        <v>8.1999999999999993</v>
      </c>
      <c r="O19">
        <v>34.799999999999997</v>
      </c>
      <c r="P19">
        <v>7</v>
      </c>
      <c r="Q19" s="1" t="s">
        <v>309</v>
      </c>
      <c r="R19" s="1" t="s">
        <v>457</v>
      </c>
      <c r="S19" t="s">
        <v>96</v>
      </c>
      <c r="T19" t="s">
        <v>93</v>
      </c>
      <c r="U19" t="s">
        <v>186</v>
      </c>
      <c r="V19" t="s">
        <v>109</v>
      </c>
      <c r="W19" s="1" t="s">
        <v>302</v>
      </c>
      <c r="X19" t="s">
        <v>102</v>
      </c>
      <c r="Z19" s="35" t="s">
        <v>22</v>
      </c>
      <c r="AA19" t="s">
        <v>196</v>
      </c>
      <c r="AB19" t="s">
        <v>33</v>
      </c>
      <c r="AC19">
        <v>47.9</v>
      </c>
      <c r="AD19">
        <v>8.1</v>
      </c>
      <c r="AE19">
        <v>74</v>
      </c>
      <c r="AF19">
        <v>43.1</v>
      </c>
      <c r="AG19">
        <v>10.1</v>
      </c>
      <c r="AH19">
        <v>22</v>
      </c>
      <c r="AI19" s="42">
        <v>48.9</v>
      </c>
      <c r="AJ19">
        <v>8.1999999999999993</v>
      </c>
      <c r="AK19">
        <v>74</v>
      </c>
      <c r="AL19" s="42">
        <v>44.1</v>
      </c>
      <c r="AM19">
        <v>9.4</v>
      </c>
      <c r="AN19">
        <v>22</v>
      </c>
      <c r="AS19">
        <f t="shared" si="0"/>
        <v>2.0876826722338206</v>
      </c>
      <c r="AT19">
        <f t="shared" si="1"/>
        <v>2.3201856148491879</v>
      </c>
      <c r="AU19" s="1" t="s">
        <v>303</v>
      </c>
      <c r="BQ19" t="e">
        <f t="shared" si="2"/>
        <v>#DIV/0!</v>
      </c>
      <c r="BR19" t="e">
        <f t="shared" si="3"/>
        <v>#DIV/0!</v>
      </c>
      <c r="BS19" s="1" t="s">
        <v>458</v>
      </c>
      <c r="BT19" s="1"/>
    </row>
    <row r="20" spans="1:72" ht="187.2" x14ac:dyDescent="0.3">
      <c r="A20" t="s">
        <v>960</v>
      </c>
      <c r="B20">
        <v>2021</v>
      </c>
      <c r="C20" s="1" t="s">
        <v>961</v>
      </c>
      <c r="D20" s="1" t="s">
        <v>118</v>
      </c>
      <c r="E20" t="s">
        <v>22</v>
      </c>
      <c r="F20" t="s">
        <v>22</v>
      </c>
      <c r="G20" t="s">
        <v>140</v>
      </c>
      <c r="H20" t="s">
        <v>21</v>
      </c>
      <c r="I20" t="s">
        <v>22</v>
      </c>
      <c r="J20" t="s">
        <v>93</v>
      </c>
      <c r="K20" t="s">
        <v>963</v>
      </c>
      <c r="L20" s="1" t="s">
        <v>962</v>
      </c>
      <c r="M20" s="1">
        <v>36.67</v>
      </c>
      <c r="N20" s="1">
        <v>5.96</v>
      </c>
      <c r="O20">
        <v>36.799999999999997</v>
      </c>
      <c r="P20" s="1">
        <v>5.59</v>
      </c>
      <c r="Q20" s="1" t="s">
        <v>970</v>
      </c>
      <c r="R20" s="1" t="s">
        <v>1060</v>
      </c>
      <c r="S20" t="s">
        <v>96</v>
      </c>
      <c r="T20" s="1" t="s">
        <v>93</v>
      </c>
      <c r="U20" s="1" t="s">
        <v>292</v>
      </c>
      <c r="V20" s="1" t="s">
        <v>307</v>
      </c>
      <c r="W20" s="1" t="s">
        <v>1061</v>
      </c>
      <c r="X20" s="1" t="s">
        <v>1062</v>
      </c>
      <c r="Y20" s="1" t="s">
        <v>1063</v>
      </c>
      <c r="Z20" s="35" t="s">
        <v>22</v>
      </c>
      <c r="AA20" t="s">
        <v>196</v>
      </c>
      <c r="AB20" t="s">
        <v>33</v>
      </c>
      <c r="AC20" t="s">
        <v>207</v>
      </c>
      <c r="AF20" t="s">
        <v>1064</v>
      </c>
      <c r="AI20" s="42"/>
      <c r="AL20" s="42"/>
      <c r="AU20" s="1" t="s">
        <v>1065</v>
      </c>
      <c r="BS20" s="1"/>
      <c r="BT20" s="1"/>
    </row>
    <row r="21" spans="1:72" ht="158.4" x14ac:dyDescent="0.3">
      <c r="A21" t="s">
        <v>160</v>
      </c>
      <c r="B21">
        <v>2009</v>
      </c>
      <c r="C21" s="1" t="s">
        <v>304</v>
      </c>
      <c r="D21" s="1" t="s">
        <v>305</v>
      </c>
      <c r="E21" t="s">
        <v>22</v>
      </c>
      <c r="F21" t="s">
        <v>21</v>
      </c>
      <c r="G21" t="s">
        <v>100</v>
      </c>
      <c r="H21" t="s">
        <v>21</v>
      </c>
      <c r="I21" t="s">
        <v>21</v>
      </c>
      <c r="J21" t="s">
        <v>71</v>
      </c>
      <c r="K21" t="s">
        <v>21</v>
      </c>
      <c r="L21" s="1" t="s">
        <v>759</v>
      </c>
      <c r="M21">
        <v>64.599999999999994</v>
      </c>
      <c r="N21">
        <v>3.7</v>
      </c>
      <c r="O21">
        <v>65.5</v>
      </c>
      <c r="P21">
        <v>5.4</v>
      </c>
      <c r="Q21" s="1" t="s">
        <v>308</v>
      </c>
      <c r="R21" s="1" t="s">
        <v>459</v>
      </c>
      <c r="S21" t="s">
        <v>96</v>
      </c>
      <c r="T21" t="s">
        <v>93</v>
      </c>
      <c r="U21" t="s">
        <v>306</v>
      </c>
      <c r="V21" t="s">
        <v>307</v>
      </c>
      <c r="W21" s="1" t="s">
        <v>463</v>
      </c>
      <c r="X21" t="s">
        <v>464</v>
      </c>
      <c r="Z21" s="35" t="s">
        <v>22</v>
      </c>
      <c r="AA21" t="s">
        <v>196</v>
      </c>
      <c r="AB21" t="s">
        <v>33</v>
      </c>
      <c r="AC21">
        <v>27</v>
      </c>
      <c r="AD21">
        <v>5.0999999999999996</v>
      </c>
      <c r="AE21">
        <v>16</v>
      </c>
      <c r="AF21">
        <v>18.600000000000001</v>
      </c>
      <c r="AG21">
        <v>3.6</v>
      </c>
      <c r="AH21">
        <v>19</v>
      </c>
      <c r="AI21" s="42">
        <v>29.9</v>
      </c>
      <c r="AJ21">
        <v>4.5</v>
      </c>
      <c r="AK21">
        <v>16</v>
      </c>
      <c r="AL21" s="42">
        <v>21.1</v>
      </c>
      <c r="AM21">
        <v>3.7</v>
      </c>
      <c r="AN21">
        <v>19</v>
      </c>
      <c r="AO21" s="41">
        <v>14.9</v>
      </c>
      <c r="AQ21" s="41">
        <v>14.5</v>
      </c>
      <c r="AS21">
        <f t="shared" ref="AS21:AS34" si="4">(AI21-AC21)/AC21*100</f>
        <v>10.740740740740735</v>
      </c>
      <c r="AT21">
        <f t="shared" ref="AT21:AT34" si="5">(AL21-AF21)/AF21*100</f>
        <v>13.440860215053762</v>
      </c>
      <c r="AU21" s="1" t="s">
        <v>310</v>
      </c>
      <c r="AV21" s="35" t="s">
        <v>22</v>
      </c>
      <c r="AW21" t="s">
        <v>110</v>
      </c>
      <c r="AX21" s="41" t="s">
        <v>460</v>
      </c>
      <c r="AY21" t="s">
        <v>193</v>
      </c>
      <c r="AZ21" t="s">
        <v>193</v>
      </c>
      <c r="BA21" t="s">
        <v>193</v>
      </c>
      <c r="BB21" t="s">
        <v>193</v>
      </c>
      <c r="BC21" t="s">
        <v>193</v>
      </c>
      <c r="BD21" t="s">
        <v>193</v>
      </c>
      <c r="BE21">
        <v>14.9</v>
      </c>
      <c r="BF21" t="s">
        <v>102</v>
      </c>
      <c r="BG21">
        <v>16</v>
      </c>
      <c r="BH21">
        <v>14.5</v>
      </c>
      <c r="BI21" t="s">
        <v>461</v>
      </c>
      <c r="BJ21">
        <v>19</v>
      </c>
      <c r="BQ21" t="e">
        <f t="shared" si="2"/>
        <v>#VALUE!</v>
      </c>
      <c r="BR21" t="e">
        <f t="shared" si="3"/>
        <v>#VALUE!</v>
      </c>
      <c r="BS21" s="1" t="s">
        <v>473</v>
      </c>
      <c r="BT21" s="1"/>
    </row>
    <row r="22" spans="1:72" ht="43.2" x14ac:dyDescent="0.3">
      <c r="A22" t="s">
        <v>161</v>
      </c>
      <c r="B22">
        <v>2021</v>
      </c>
      <c r="C22" s="1" t="s">
        <v>277</v>
      </c>
      <c r="D22" s="1" t="s">
        <v>278</v>
      </c>
      <c r="E22" t="s">
        <v>22</v>
      </c>
      <c r="F22" s="45" t="s">
        <v>279</v>
      </c>
      <c r="G22" t="s">
        <v>140</v>
      </c>
      <c r="H22" t="s">
        <v>21</v>
      </c>
      <c r="I22" t="s">
        <v>21</v>
      </c>
      <c r="J22" t="s">
        <v>105</v>
      </c>
      <c r="K22" t="s">
        <v>21</v>
      </c>
      <c r="L22" s="1" t="s">
        <v>741</v>
      </c>
      <c r="M22">
        <v>20</v>
      </c>
      <c r="N22">
        <v>1.3</v>
      </c>
      <c r="O22">
        <v>20.5</v>
      </c>
      <c r="P22">
        <v>1.4</v>
      </c>
      <c r="Q22" t="s">
        <v>291</v>
      </c>
      <c r="S22" t="s">
        <v>96</v>
      </c>
      <c r="T22" t="s">
        <v>105</v>
      </c>
      <c r="U22" t="s">
        <v>292</v>
      </c>
      <c r="V22" t="s">
        <v>109</v>
      </c>
      <c r="W22" s="1" t="s">
        <v>286</v>
      </c>
      <c r="X22" t="s">
        <v>102</v>
      </c>
      <c r="Z22" s="35" t="s">
        <v>22</v>
      </c>
      <c r="AA22" s="1" t="s">
        <v>267</v>
      </c>
      <c r="AB22" t="s">
        <v>33</v>
      </c>
      <c r="AC22">
        <v>56.8</v>
      </c>
      <c r="AD22">
        <v>7</v>
      </c>
      <c r="AE22">
        <v>8</v>
      </c>
      <c r="AF22">
        <v>42.5</v>
      </c>
      <c r="AG22">
        <v>2.9</v>
      </c>
      <c r="AH22">
        <v>8</v>
      </c>
      <c r="AI22">
        <v>63.6</v>
      </c>
      <c r="AJ22">
        <v>4.7</v>
      </c>
      <c r="AK22">
        <v>8</v>
      </c>
      <c r="AL22">
        <v>46.2</v>
      </c>
      <c r="AM22">
        <v>3</v>
      </c>
      <c r="AN22">
        <v>8</v>
      </c>
      <c r="AS22">
        <f t="shared" si="4"/>
        <v>11.971830985915501</v>
      </c>
      <c r="AT22">
        <f t="shared" si="5"/>
        <v>8.7058823529411828</v>
      </c>
      <c r="BQ22" t="e">
        <f t="shared" si="2"/>
        <v>#DIV/0!</v>
      </c>
      <c r="BR22" t="e">
        <f t="shared" si="3"/>
        <v>#DIV/0!</v>
      </c>
    </row>
    <row r="23" spans="1:72" s="6" customFormat="1" ht="43.2" x14ac:dyDescent="0.3">
      <c r="A23" s="6" t="s">
        <v>161</v>
      </c>
      <c r="B23" s="6">
        <v>2021</v>
      </c>
      <c r="C23" s="43" t="s">
        <v>277</v>
      </c>
      <c r="D23" s="43" t="s">
        <v>278</v>
      </c>
      <c r="E23" s="6" t="s">
        <v>22</v>
      </c>
      <c r="F23" s="45" t="s">
        <v>279</v>
      </c>
      <c r="G23" s="6" t="s">
        <v>140</v>
      </c>
      <c r="H23" s="6" t="s">
        <v>21</v>
      </c>
      <c r="I23" s="6" t="s">
        <v>21</v>
      </c>
      <c r="J23" s="45" t="s">
        <v>285</v>
      </c>
      <c r="K23" s="45" t="s">
        <v>21</v>
      </c>
      <c r="L23" s="45" t="s">
        <v>741</v>
      </c>
      <c r="M23" s="6">
        <v>21.5</v>
      </c>
      <c r="N23" s="6">
        <v>2.2000000000000002</v>
      </c>
      <c r="O23" s="6">
        <v>19.399999999999999</v>
      </c>
      <c r="P23" s="6">
        <v>1.5</v>
      </c>
      <c r="Q23" s="6" t="s">
        <v>291</v>
      </c>
      <c r="S23" s="6" t="s">
        <v>287</v>
      </c>
      <c r="T23" s="6" t="s">
        <v>288</v>
      </c>
      <c r="U23" s="6" t="s">
        <v>292</v>
      </c>
      <c r="V23" s="6" t="s">
        <v>293</v>
      </c>
      <c r="W23" s="6" t="s">
        <v>290</v>
      </c>
      <c r="X23" s="6" t="s">
        <v>289</v>
      </c>
      <c r="Z23" s="35" t="s">
        <v>22</v>
      </c>
      <c r="AA23" s="43" t="s">
        <v>267</v>
      </c>
      <c r="AB23" s="6" t="s">
        <v>33</v>
      </c>
      <c r="AC23" s="6">
        <v>55.8</v>
      </c>
      <c r="AD23" s="6">
        <v>8</v>
      </c>
      <c r="AE23" s="6">
        <v>8</v>
      </c>
      <c r="AF23" s="6">
        <v>42.9</v>
      </c>
      <c r="AG23" s="6">
        <v>1.6</v>
      </c>
      <c r="AH23" s="6">
        <v>8</v>
      </c>
      <c r="AI23" s="6">
        <v>57.7</v>
      </c>
      <c r="AJ23" s="6">
        <v>6.7</v>
      </c>
      <c r="AK23" s="6">
        <v>8</v>
      </c>
      <c r="AL23" s="6">
        <v>43.3</v>
      </c>
      <c r="AM23" s="6">
        <v>2.1</v>
      </c>
      <c r="AN23" s="6">
        <v>8</v>
      </c>
      <c r="AS23" s="6">
        <f t="shared" si="4"/>
        <v>3.405017921146964</v>
      </c>
      <c r="AT23" s="6">
        <f t="shared" si="5"/>
        <v>0.93240093240092914</v>
      </c>
      <c r="AU23" s="43" t="s">
        <v>284</v>
      </c>
      <c r="AV23" s="35"/>
      <c r="BQ23" t="e">
        <f t="shared" si="2"/>
        <v>#DIV/0!</v>
      </c>
      <c r="BR23" t="e">
        <f t="shared" si="3"/>
        <v>#DIV/0!</v>
      </c>
    </row>
    <row r="24" spans="1:72" ht="100.8" x14ac:dyDescent="0.3">
      <c r="A24" t="s">
        <v>162</v>
      </c>
      <c r="B24">
        <v>2020</v>
      </c>
      <c r="C24" s="1" t="s">
        <v>311</v>
      </c>
      <c r="D24" s="1" t="s">
        <v>312</v>
      </c>
      <c r="E24" t="s">
        <v>22</v>
      </c>
      <c r="F24" t="s">
        <v>21</v>
      </c>
      <c r="G24" t="s">
        <v>100</v>
      </c>
      <c r="H24" t="s">
        <v>21</v>
      </c>
      <c r="I24" t="s">
        <v>21</v>
      </c>
      <c r="J24" t="s">
        <v>317</v>
      </c>
      <c r="K24" t="s">
        <v>21</v>
      </c>
      <c r="L24" s="1" t="s">
        <v>741</v>
      </c>
      <c r="M24">
        <v>27</v>
      </c>
      <c r="N24">
        <v>5</v>
      </c>
      <c r="O24">
        <v>24</v>
      </c>
      <c r="P24">
        <v>3</v>
      </c>
      <c r="Q24" s="1" t="s">
        <v>314</v>
      </c>
      <c r="R24" s="1" t="s">
        <v>313</v>
      </c>
      <c r="S24" t="s">
        <v>96</v>
      </c>
      <c r="T24" t="s">
        <v>93</v>
      </c>
      <c r="U24" s="1" t="s">
        <v>482</v>
      </c>
      <c r="V24" s="1" t="s">
        <v>316</v>
      </c>
      <c r="W24" s="1" t="s">
        <v>315</v>
      </c>
      <c r="X24" s="1" t="s">
        <v>483</v>
      </c>
      <c r="Z24" s="35" t="s">
        <v>22</v>
      </c>
      <c r="AA24" s="1" t="s">
        <v>587</v>
      </c>
      <c r="AB24" t="s">
        <v>33</v>
      </c>
      <c r="AC24">
        <v>52.3</v>
      </c>
      <c r="AD24">
        <v>6.2</v>
      </c>
      <c r="AE24">
        <v>9</v>
      </c>
      <c r="AF24">
        <v>39.5</v>
      </c>
      <c r="AG24">
        <v>4.8</v>
      </c>
      <c r="AH24">
        <v>11</v>
      </c>
      <c r="AI24" s="42">
        <v>58.1</v>
      </c>
      <c r="AJ24">
        <v>4.7</v>
      </c>
      <c r="AK24">
        <v>9</v>
      </c>
      <c r="AL24" s="42">
        <v>43.1</v>
      </c>
      <c r="AM24">
        <v>5.8</v>
      </c>
      <c r="AN24">
        <v>11</v>
      </c>
      <c r="AS24">
        <f t="shared" si="4"/>
        <v>11.089866156787771</v>
      </c>
      <c r="AT24">
        <f t="shared" si="5"/>
        <v>9.1139240506329156</v>
      </c>
      <c r="AU24" s="1" t="s">
        <v>590</v>
      </c>
      <c r="AV24" s="35" t="s">
        <v>22</v>
      </c>
      <c r="AW24" t="s">
        <v>196</v>
      </c>
      <c r="AX24" t="s">
        <v>132</v>
      </c>
      <c r="AY24">
        <v>4178</v>
      </c>
      <c r="AZ24">
        <v>902</v>
      </c>
      <c r="BA24">
        <v>9</v>
      </c>
      <c r="BB24">
        <v>2327</v>
      </c>
      <c r="BC24">
        <v>526</v>
      </c>
      <c r="BD24">
        <v>11</v>
      </c>
      <c r="BE24">
        <v>4594</v>
      </c>
      <c r="BF24">
        <v>782</v>
      </c>
      <c r="BG24">
        <v>9</v>
      </c>
      <c r="BH24">
        <v>2512</v>
      </c>
      <c r="BI24">
        <v>495</v>
      </c>
      <c r="BJ24">
        <v>11</v>
      </c>
      <c r="BQ24">
        <f t="shared" si="2"/>
        <v>9.9569171852561027</v>
      </c>
      <c r="BR24">
        <f t="shared" si="3"/>
        <v>7.9501504082509662</v>
      </c>
      <c r="BS24" s="1" t="s">
        <v>584</v>
      </c>
      <c r="BT24" s="1"/>
    </row>
    <row r="25" spans="1:72" s="6" customFormat="1" ht="57.6" x14ac:dyDescent="0.3">
      <c r="A25" s="6" t="s">
        <v>162</v>
      </c>
      <c r="B25" s="6">
        <v>2020</v>
      </c>
      <c r="C25" s="43" t="s">
        <v>311</v>
      </c>
      <c r="D25" s="43" t="s">
        <v>312</v>
      </c>
      <c r="E25" s="6" t="s">
        <v>22</v>
      </c>
      <c r="F25" s="6" t="s">
        <v>21</v>
      </c>
      <c r="H25" s="6" t="s">
        <v>21</v>
      </c>
      <c r="I25" s="6" t="s">
        <v>21</v>
      </c>
      <c r="J25" s="6" t="s">
        <v>318</v>
      </c>
      <c r="K25" s="6" t="s">
        <v>21</v>
      </c>
      <c r="L25" s="6" t="s">
        <v>741</v>
      </c>
      <c r="M25" s="6">
        <v>27</v>
      </c>
      <c r="N25" s="6">
        <v>5</v>
      </c>
      <c r="O25" s="6">
        <v>24</v>
      </c>
      <c r="P25" s="6">
        <v>3</v>
      </c>
      <c r="Q25" s="43" t="s">
        <v>314</v>
      </c>
      <c r="R25" s="43" t="s">
        <v>313</v>
      </c>
      <c r="S25" s="6" t="s">
        <v>96</v>
      </c>
      <c r="T25" s="6" t="s">
        <v>93</v>
      </c>
      <c r="U25" s="6" t="s">
        <v>126</v>
      </c>
      <c r="V25" s="43" t="s">
        <v>316</v>
      </c>
      <c r="W25" s="43" t="s">
        <v>315</v>
      </c>
      <c r="X25" s="43" t="s">
        <v>483</v>
      </c>
      <c r="Z25" s="35" t="s">
        <v>22</v>
      </c>
      <c r="AA25" s="43" t="s">
        <v>319</v>
      </c>
      <c r="AB25" s="6" t="s">
        <v>33</v>
      </c>
      <c r="AC25" s="6">
        <v>39.299999999999997</v>
      </c>
      <c r="AD25" s="6">
        <v>5.6</v>
      </c>
      <c r="AE25" s="6">
        <v>9</v>
      </c>
      <c r="AF25" s="6">
        <v>26.4</v>
      </c>
      <c r="AG25" s="6">
        <v>3.3</v>
      </c>
      <c r="AH25" s="6">
        <v>11</v>
      </c>
      <c r="AI25" s="6">
        <v>41.9</v>
      </c>
      <c r="AJ25" s="6">
        <v>4.9000000000000004</v>
      </c>
      <c r="AK25" s="6">
        <v>9</v>
      </c>
      <c r="AL25" s="6">
        <v>27.5</v>
      </c>
      <c r="AM25" s="6">
        <v>4.4000000000000004</v>
      </c>
      <c r="AN25" s="6">
        <v>11</v>
      </c>
      <c r="AS25" s="6">
        <f t="shared" si="4"/>
        <v>6.61577608142494</v>
      </c>
      <c r="AT25" s="6">
        <f t="shared" si="5"/>
        <v>4.1666666666666723</v>
      </c>
      <c r="AV25" s="35" t="s">
        <v>22</v>
      </c>
      <c r="AW25" s="43" t="s">
        <v>319</v>
      </c>
      <c r="AX25" s="6" t="s">
        <v>132</v>
      </c>
      <c r="AY25" s="6">
        <v>3120</v>
      </c>
      <c r="AZ25" s="6">
        <v>661</v>
      </c>
      <c r="BA25" s="6">
        <v>9</v>
      </c>
      <c r="BB25" s="6">
        <v>1547</v>
      </c>
      <c r="BC25" s="6">
        <v>311</v>
      </c>
      <c r="BD25" s="6">
        <v>11</v>
      </c>
      <c r="BE25" s="6">
        <v>3319</v>
      </c>
      <c r="BF25" s="6">
        <v>672</v>
      </c>
      <c r="BG25" s="6">
        <v>9</v>
      </c>
      <c r="BH25" s="6">
        <v>1607</v>
      </c>
      <c r="BI25" s="6">
        <v>381</v>
      </c>
      <c r="BJ25" s="6">
        <v>11</v>
      </c>
      <c r="BQ25" s="6">
        <f t="shared" si="2"/>
        <v>6.3782051282051277</v>
      </c>
      <c r="BR25" s="6">
        <f t="shared" si="3"/>
        <v>3.8784744667097608</v>
      </c>
    </row>
    <row r="26" spans="1:72" ht="57.6" x14ac:dyDescent="0.3">
      <c r="A26" s="1" t="s">
        <v>1076</v>
      </c>
      <c r="B26">
        <v>2015</v>
      </c>
      <c r="C26" s="1" t="s">
        <v>320</v>
      </c>
      <c r="D26" s="1" t="s">
        <v>118</v>
      </c>
      <c r="E26" t="s">
        <v>22</v>
      </c>
      <c r="F26" t="s">
        <v>22</v>
      </c>
      <c r="G26" t="s">
        <v>140</v>
      </c>
      <c r="H26" t="s">
        <v>21</v>
      </c>
      <c r="I26" t="s">
        <v>21</v>
      </c>
      <c r="J26" t="s">
        <v>93</v>
      </c>
      <c r="K26" t="s">
        <v>21</v>
      </c>
      <c r="L26" s="1" t="s">
        <v>741</v>
      </c>
      <c r="M26">
        <v>28</v>
      </c>
      <c r="N26">
        <v>3</v>
      </c>
      <c r="O26">
        <v>25</v>
      </c>
      <c r="P26">
        <v>1</v>
      </c>
      <c r="Q26" s="1" t="s">
        <v>484</v>
      </c>
      <c r="R26" t="s">
        <v>313</v>
      </c>
      <c r="S26" s="1" t="s">
        <v>583</v>
      </c>
      <c r="T26" t="s">
        <v>93</v>
      </c>
      <c r="U26" t="s">
        <v>349</v>
      </c>
      <c r="V26" s="1" t="s">
        <v>485</v>
      </c>
      <c r="W26" s="1" t="s">
        <v>486</v>
      </c>
      <c r="X26" s="1" t="s">
        <v>487</v>
      </c>
      <c r="Y26" s="1" t="s">
        <v>488</v>
      </c>
      <c r="Z26" s="35" t="s">
        <v>22</v>
      </c>
      <c r="AA26" s="1" t="s">
        <v>267</v>
      </c>
      <c r="AB26" s="1" t="s">
        <v>33</v>
      </c>
      <c r="AC26">
        <v>66.7</v>
      </c>
      <c r="AD26">
        <v>5.5</v>
      </c>
      <c r="AE26">
        <v>14</v>
      </c>
      <c r="AF26">
        <v>55</v>
      </c>
      <c r="AG26">
        <v>4.9000000000000004</v>
      </c>
      <c r="AH26">
        <v>5</v>
      </c>
      <c r="AI26" s="41" t="s">
        <v>323</v>
      </c>
      <c r="AJ26" s="41" t="s">
        <v>324</v>
      </c>
      <c r="AK26" s="41" t="s">
        <v>322</v>
      </c>
      <c r="AL26" s="41" t="s">
        <v>321</v>
      </c>
      <c r="AM26" s="41"/>
      <c r="AN26" s="41"/>
      <c r="AS26" t="e">
        <f t="shared" si="4"/>
        <v>#VALUE!</v>
      </c>
      <c r="AT26" t="e">
        <f t="shared" si="5"/>
        <v>#VALUE!</v>
      </c>
      <c r="AU26" s="45" t="s">
        <v>489</v>
      </c>
      <c r="AV26" s="35" t="s">
        <v>22</v>
      </c>
      <c r="AW26" s="1" t="s">
        <v>267</v>
      </c>
      <c r="AX26" s="1" t="s">
        <v>132</v>
      </c>
      <c r="AY26" s="41" t="s">
        <v>491</v>
      </c>
      <c r="AZ26" s="41" t="s">
        <v>493</v>
      </c>
      <c r="BA26" s="41" t="s">
        <v>494</v>
      </c>
      <c r="BB26" s="45" t="s">
        <v>490</v>
      </c>
      <c r="BE26" s="41" t="s">
        <v>492</v>
      </c>
      <c r="BF26" s="41" t="s">
        <v>496</v>
      </c>
      <c r="BG26" s="41" t="s">
        <v>494</v>
      </c>
      <c r="BH26" s="45" t="s">
        <v>490</v>
      </c>
      <c r="BQ26" t="e">
        <f>(BE26-BB26)/BB26*100</f>
        <v>#VALUE!</v>
      </c>
      <c r="BR26" t="e">
        <f>(BH26-#REF!)/#REF!*100</f>
        <v>#VALUE!</v>
      </c>
    </row>
    <row r="27" spans="1:72" s="6" customFormat="1" ht="57.6" x14ac:dyDescent="0.3">
      <c r="A27" s="6" t="s">
        <v>163</v>
      </c>
      <c r="B27" s="6">
        <v>2015</v>
      </c>
      <c r="C27" s="43" t="s">
        <v>320</v>
      </c>
      <c r="D27" s="43" t="s">
        <v>118</v>
      </c>
      <c r="E27" s="6" t="s">
        <v>22</v>
      </c>
      <c r="F27" s="6" t="s">
        <v>22</v>
      </c>
      <c r="G27" s="6" t="s">
        <v>140</v>
      </c>
      <c r="H27" s="6" t="s">
        <v>21</v>
      </c>
      <c r="I27" s="6" t="s">
        <v>21</v>
      </c>
      <c r="J27" s="6" t="s">
        <v>37</v>
      </c>
      <c r="K27" s="6" t="s">
        <v>21</v>
      </c>
      <c r="L27" s="6" t="s">
        <v>741</v>
      </c>
      <c r="M27" s="6">
        <v>25</v>
      </c>
      <c r="N27" s="6">
        <v>1</v>
      </c>
      <c r="O27" s="6">
        <v>23</v>
      </c>
      <c r="P27" s="6">
        <v>1</v>
      </c>
      <c r="Q27" s="43" t="s">
        <v>484</v>
      </c>
      <c r="R27" s="6" t="s">
        <v>313</v>
      </c>
      <c r="S27" s="6" t="s">
        <v>94</v>
      </c>
      <c r="T27" s="6" t="s">
        <v>193</v>
      </c>
      <c r="U27" s="6" t="s">
        <v>193</v>
      </c>
      <c r="V27" s="6" t="s">
        <v>193</v>
      </c>
      <c r="W27" s="6" t="s">
        <v>193</v>
      </c>
      <c r="X27" s="6" t="s">
        <v>193</v>
      </c>
      <c r="Z27" s="35" t="s">
        <v>22</v>
      </c>
      <c r="AA27" s="43" t="s">
        <v>267</v>
      </c>
      <c r="AB27" s="43" t="s">
        <v>33</v>
      </c>
      <c r="AC27" s="6">
        <v>66.3</v>
      </c>
      <c r="AD27" s="6">
        <v>6.7</v>
      </c>
      <c r="AE27" s="6">
        <v>13</v>
      </c>
      <c r="AF27" s="6">
        <v>52.6</v>
      </c>
      <c r="AG27" s="6">
        <v>3</v>
      </c>
      <c r="AH27" s="6">
        <v>3</v>
      </c>
      <c r="AI27" s="41" t="s">
        <v>325</v>
      </c>
      <c r="AJ27" s="41" t="s">
        <v>324</v>
      </c>
      <c r="AK27" s="41" t="s">
        <v>326</v>
      </c>
      <c r="AL27" s="41" t="s">
        <v>321</v>
      </c>
      <c r="AM27" s="41"/>
      <c r="AN27" s="41"/>
      <c r="AS27" s="6" t="e">
        <f t="shared" si="4"/>
        <v>#VALUE!</v>
      </c>
      <c r="AT27" s="6" t="e">
        <f t="shared" si="5"/>
        <v>#VALUE!</v>
      </c>
      <c r="AU27" s="45" t="s">
        <v>489</v>
      </c>
      <c r="AV27" s="35" t="s">
        <v>22</v>
      </c>
      <c r="AW27" s="43" t="s">
        <v>267</v>
      </c>
      <c r="AX27" s="43" t="s">
        <v>132</v>
      </c>
      <c r="AY27" s="41" t="s">
        <v>497</v>
      </c>
      <c r="AZ27" s="41" t="s">
        <v>498</v>
      </c>
      <c r="BA27" s="41" t="s">
        <v>495</v>
      </c>
      <c r="BB27" s="45" t="s">
        <v>490</v>
      </c>
      <c r="BE27" s="41" t="s">
        <v>499</v>
      </c>
      <c r="BF27" s="41" t="s">
        <v>500</v>
      </c>
      <c r="BG27" s="41" t="s">
        <v>495</v>
      </c>
      <c r="BH27" s="45" t="s">
        <v>490</v>
      </c>
      <c r="BQ27" s="6" t="e">
        <f>(BE27-BB27)/BB27*100</f>
        <v>#VALUE!</v>
      </c>
      <c r="BR27" s="6" t="e">
        <f>(BH27-#REF!)/#REF!*100</f>
        <v>#VALUE!</v>
      </c>
    </row>
    <row r="28" spans="1:72" ht="100.8" x14ac:dyDescent="0.3">
      <c r="A28" t="s">
        <v>164</v>
      </c>
      <c r="B28">
        <v>2012</v>
      </c>
      <c r="C28" s="1" t="s">
        <v>328</v>
      </c>
      <c r="D28" s="1" t="s">
        <v>118</v>
      </c>
      <c r="E28" t="s">
        <v>22</v>
      </c>
      <c r="F28" t="s">
        <v>22</v>
      </c>
      <c r="G28" t="s">
        <v>140</v>
      </c>
      <c r="H28" t="s">
        <v>21</v>
      </c>
      <c r="I28" t="s">
        <v>21</v>
      </c>
      <c r="J28" t="s">
        <v>329</v>
      </c>
      <c r="K28" t="s">
        <v>22</v>
      </c>
      <c r="L28" s="1" t="s">
        <v>738</v>
      </c>
      <c r="M28">
        <v>26</v>
      </c>
      <c r="N28">
        <v>3</v>
      </c>
      <c r="O28">
        <v>24</v>
      </c>
      <c r="P28">
        <v>3</v>
      </c>
      <c r="Q28" s="1" t="s">
        <v>327</v>
      </c>
      <c r="R28" s="67" t="s">
        <v>1078</v>
      </c>
      <c r="S28" t="s">
        <v>103</v>
      </c>
      <c r="T28" t="s">
        <v>502</v>
      </c>
      <c r="U28" t="s">
        <v>126</v>
      </c>
      <c r="V28" t="s">
        <v>109</v>
      </c>
      <c r="W28" s="1" t="s">
        <v>506</v>
      </c>
      <c r="X28" s="1" t="s">
        <v>503</v>
      </c>
      <c r="Z28" s="35" t="s">
        <v>22</v>
      </c>
      <c r="AA28" t="s">
        <v>196</v>
      </c>
      <c r="AB28" t="s">
        <v>33</v>
      </c>
      <c r="AC28">
        <v>36.299999999999997</v>
      </c>
      <c r="AD28" s="41" t="s">
        <v>370</v>
      </c>
      <c r="AE28">
        <v>7</v>
      </c>
      <c r="AF28">
        <v>32.5</v>
      </c>
      <c r="AG28" s="41" t="s">
        <v>369</v>
      </c>
      <c r="AH28">
        <v>8</v>
      </c>
      <c r="AI28">
        <v>41.6</v>
      </c>
      <c r="AJ28" s="41" t="s">
        <v>369</v>
      </c>
      <c r="AK28">
        <v>7</v>
      </c>
      <c r="AL28">
        <v>36.4</v>
      </c>
      <c r="AM28" s="41" t="s">
        <v>371</v>
      </c>
      <c r="AN28">
        <v>8</v>
      </c>
      <c r="AS28">
        <f t="shared" si="4"/>
        <v>14.60055096418734</v>
      </c>
      <c r="AT28">
        <f t="shared" si="5"/>
        <v>11.999999999999995</v>
      </c>
      <c r="BQ28" t="e">
        <f t="shared" si="2"/>
        <v>#DIV/0!</v>
      </c>
      <c r="BR28" t="e">
        <f t="shared" si="3"/>
        <v>#DIV/0!</v>
      </c>
      <c r="BS28" s="1" t="s">
        <v>582</v>
      </c>
      <c r="BT28" s="1"/>
    </row>
    <row r="29" spans="1:72" s="6" customFormat="1" ht="57.6" x14ac:dyDescent="0.3">
      <c r="A29" s="6" t="s">
        <v>164</v>
      </c>
      <c r="B29" s="6">
        <v>2012</v>
      </c>
      <c r="C29" s="43" t="s">
        <v>328</v>
      </c>
      <c r="D29" s="43" t="s">
        <v>118</v>
      </c>
      <c r="E29" s="6" t="s">
        <v>22</v>
      </c>
      <c r="F29" s="6" t="s">
        <v>22</v>
      </c>
      <c r="G29" s="6" t="s">
        <v>140</v>
      </c>
      <c r="H29" s="6" t="s">
        <v>21</v>
      </c>
      <c r="I29" s="6" t="s">
        <v>21</v>
      </c>
      <c r="J29" s="6" t="s">
        <v>37</v>
      </c>
      <c r="K29" s="6" t="s">
        <v>22</v>
      </c>
      <c r="L29" s="6" t="s">
        <v>95</v>
      </c>
      <c r="M29" s="6">
        <v>19</v>
      </c>
      <c r="N29" s="6">
        <v>1</v>
      </c>
      <c r="O29" s="6">
        <v>21</v>
      </c>
      <c r="P29" s="6">
        <v>1</v>
      </c>
      <c r="Q29" s="43" t="s">
        <v>327</v>
      </c>
      <c r="R29" s="43" t="s">
        <v>501</v>
      </c>
      <c r="S29" s="6" t="s">
        <v>94</v>
      </c>
      <c r="T29" s="6" t="s">
        <v>193</v>
      </c>
      <c r="U29" s="6" t="s">
        <v>193</v>
      </c>
      <c r="V29" s="6" t="s">
        <v>193</v>
      </c>
      <c r="W29" s="6" t="s">
        <v>193</v>
      </c>
      <c r="X29" s="43" t="s">
        <v>193</v>
      </c>
      <c r="Z29" s="35" t="s">
        <v>22</v>
      </c>
      <c r="AA29" s="6" t="s">
        <v>196</v>
      </c>
      <c r="AB29" s="6" t="s">
        <v>33</v>
      </c>
      <c r="AC29" s="6">
        <v>38</v>
      </c>
      <c r="AD29" s="41" t="s">
        <v>372</v>
      </c>
      <c r="AE29" s="6">
        <v>6</v>
      </c>
      <c r="AF29" s="6">
        <v>32.9</v>
      </c>
      <c r="AG29" s="41" t="s">
        <v>373</v>
      </c>
      <c r="AH29" s="6">
        <v>8</v>
      </c>
      <c r="AI29" s="6">
        <v>38</v>
      </c>
      <c r="AJ29" s="41" t="s">
        <v>374</v>
      </c>
      <c r="AK29" s="6">
        <v>6</v>
      </c>
      <c r="AL29" s="6">
        <v>31.6</v>
      </c>
      <c r="AM29" s="41" t="s">
        <v>375</v>
      </c>
      <c r="AN29" s="6">
        <v>8</v>
      </c>
      <c r="AS29" s="6">
        <f t="shared" si="4"/>
        <v>0</v>
      </c>
      <c r="AT29" s="6">
        <f t="shared" si="5"/>
        <v>-3.9513677811550068</v>
      </c>
      <c r="AV29" s="35"/>
      <c r="BQ29" s="6" t="e">
        <f t="shared" si="2"/>
        <v>#DIV/0!</v>
      </c>
      <c r="BR29" s="6" t="e">
        <f t="shared" si="3"/>
        <v>#DIV/0!</v>
      </c>
    </row>
    <row r="30" spans="1:72" ht="129.6" x14ac:dyDescent="0.3">
      <c r="A30" t="s">
        <v>164</v>
      </c>
      <c r="B30">
        <v>2016</v>
      </c>
      <c r="C30" s="1" t="s">
        <v>330</v>
      </c>
      <c r="D30" s="1" t="s">
        <v>331</v>
      </c>
      <c r="E30" t="s">
        <v>22</v>
      </c>
      <c r="F30" t="s">
        <v>21</v>
      </c>
      <c r="G30" t="s">
        <v>100</v>
      </c>
      <c r="H30" t="s">
        <v>21</v>
      </c>
      <c r="I30" t="s">
        <v>21</v>
      </c>
      <c r="J30" t="s">
        <v>329</v>
      </c>
      <c r="K30" t="s">
        <v>22</v>
      </c>
      <c r="L30" s="1" t="s">
        <v>739</v>
      </c>
      <c r="M30">
        <v>33</v>
      </c>
      <c r="N30">
        <v>9</v>
      </c>
      <c r="O30">
        <v>36</v>
      </c>
      <c r="P30">
        <v>9</v>
      </c>
      <c r="Q30" s="1" t="s">
        <v>332</v>
      </c>
      <c r="R30" s="1" t="s">
        <v>1077</v>
      </c>
      <c r="S30" t="s">
        <v>96</v>
      </c>
      <c r="T30" t="s">
        <v>93</v>
      </c>
      <c r="U30" t="s">
        <v>126</v>
      </c>
      <c r="V30" s="1" t="s">
        <v>508</v>
      </c>
      <c r="W30" s="1" t="s">
        <v>505</v>
      </c>
      <c r="X30" s="1" t="s">
        <v>504</v>
      </c>
      <c r="Y30" s="1" t="s">
        <v>507</v>
      </c>
      <c r="Z30" s="35" t="s">
        <v>22</v>
      </c>
      <c r="AA30" s="1" t="s">
        <v>581</v>
      </c>
      <c r="AB30" t="s">
        <v>33</v>
      </c>
      <c r="AC30">
        <v>38.299999999999997</v>
      </c>
      <c r="AD30">
        <v>9.1</v>
      </c>
      <c r="AE30">
        <v>17</v>
      </c>
      <c r="AF30">
        <v>31.7</v>
      </c>
      <c r="AG30">
        <v>4.5999999999999996</v>
      </c>
      <c r="AH30">
        <v>18</v>
      </c>
      <c r="AI30">
        <v>41.4</v>
      </c>
      <c r="AJ30">
        <v>8.9</v>
      </c>
      <c r="AK30">
        <v>17</v>
      </c>
      <c r="AL30">
        <v>34.700000000000003</v>
      </c>
      <c r="AM30">
        <v>5.2</v>
      </c>
      <c r="AN30">
        <v>18</v>
      </c>
      <c r="AS30">
        <f t="shared" si="4"/>
        <v>8.0939947780678896</v>
      </c>
      <c r="AT30">
        <f t="shared" si="5"/>
        <v>9.4637223974763529</v>
      </c>
      <c r="AU30" s="1" t="s">
        <v>509</v>
      </c>
      <c r="AV30" s="35" t="s">
        <v>22</v>
      </c>
      <c r="AW30" t="s">
        <v>196</v>
      </c>
      <c r="AX30" t="s">
        <v>36</v>
      </c>
      <c r="AY30">
        <v>3.01</v>
      </c>
      <c r="AZ30">
        <v>0.56999999999999995</v>
      </c>
      <c r="BA30">
        <v>17</v>
      </c>
      <c r="BB30">
        <v>2.08</v>
      </c>
      <c r="BC30">
        <v>0.28999999999999998</v>
      </c>
      <c r="BD30">
        <v>18</v>
      </c>
      <c r="BE30">
        <v>3.28</v>
      </c>
      <c r="BF30">
        <v>0.53</v>
      </c>
      <c r="BG30">
        <v>17</v>
      </c>
      <c r="BH30">
        <v>2.29</v>
      </c>
      <c r="BI30">
        <v>0.37</v>
      </c>
      <c r="BJ30">
        <v>18</v>
      </c>
      <c r="BQ30">
        <f t="shared" si="2"/>
        <v>8.9700996677740878</v>
      </c>
      <c r="BR30">
        <f t="shared" si="3"/>
        <v>10.096153846153843</v>
      </c>
      <c r="BS30" s="1" t="s">
        <v>510</v>
      </c>
      <c r="BT30" s="1"/>
    </row>
    <row r="31" spans="1:72" ht="72" x14ac:dyDescent="0.3">
      <c r="A31" t="s">
        <v>165</v>
      </c>
      <c r="B31">
        <v>2020</v>
      </c>
      <c r="C31" s="1" t="s">
        <v>258</v>
      </c>
      <c r="D31" s="1" t="s">
        <v>259</v>
      </c>
      <c r="E31" t="s">
        <v>22</v>
      </c>
      <c r="F31" t="s">
        <v>22</v>
      </c>
      <c r="G31" s="1" t="s">
        <v>813</v>
      </c>
      <c r="H31" t="s">
        <v>21</v>
      </c>
      <c r="I31" t="s">
        <v>22</v>
      </c>
      <c r="J31" t="s">
        <v>239</v>
      </c>
      <c r="K31" t="s">
        <v>21</v>
      </c>
      <c r="L31" s="1" t="s">
        <v>814</v>
      </c>
      <c r="M31" s="41">
        <v>25.4</v>
      </c>
      <c r="N31" s="41">
        <v>8.1</v>
      </c>
      <c r="O31" s="41">
        <v>23.4</v>
      </c>
      <c r="P31" s="41">
        <v>4</v>
      </c>
      <c r="Q31" s="1" t="s">
        <v>1083</v>
      </c>
      <c r="R31" s="45" t="s">
        <v>260</v>
      </c>
      <c r="S31" s="1" t="s">
        <v>263</v>
      </c>
      <c r="T31" t="s">
        <v>93</v>
      </c>
      <c r="U31" t="s">
        <v>264</v>
      </c>
      <c r="V31" s="1" t="s">
        <v>265</v>
      </c>
      <c r="W31" s="1" t="s">
        <v>262</v>
      </c>
      <c r="X31" s="1" t="s">
        <v>261</v>
      </c>
      <c r="Y31" t="s">
        <v>253</v>
      </c>
      <c r="Z31" s="35" t="s">
        <v>22</v>
      </c>
      <c r="AA31" s="1" t="s">
        <v>267</v>
      </c>
      <c r="AB31" t="s">
        <v>33</v>
      </c>
      <c r="AC31">
        <v>38</v>
      </c>
      <c r="AD31">
        <v>5</v>
      </c>
      <c r="AE31">
        <v>8</v>
      </c>
      <c r="AF31">
        <v>37</v>
      </c>
      <c r="AG31">
        <v>4</v>
      </c>
      <c r="AH31">
        <v>7</v>
      </c>
      <c r="AI31" s="42">
        <v>44.1666666666666</v>
      </c>
      <c r="AJ31" s="41" t="s">
        <v>193</v>
      </c>
      <c r="AK31">
        <v>8</v>
      </c>
      <c r="AL31" s="42">
        <v>43.409090909090899</v>
      </c>
      <c r="AM31" s="41" t="s">
        <v>193</v>
      </c>
      <c r="AN31">
        <v>7</v>
      </c>
      <c r="AS31">
        <f t="shared" si="4"/>
        <v>16.228070175438422</v>
      </c>
      <c r="AT31">
        <f t="shared" si="5"/>
        <v>17.321867321867295</v>
      </c>
      <c r="AV31" s="35" t="s">
        <v>22</v>
      </c>
      <c r="AW31" s="1" t="s">
        <v>267</v>
      </c>
      <c r="AX31" t="s">
        <v>132</v>
      </c>
      <c r="AY31">
        <v>3154</v>
      </c>
      <c r="AZ31">
        <v>587</v>
      </c>
      <c r="BA31">
        <v>8</v>
      </c>
      <c r="BB31">
        <v>2219</v>
      </c>
      <c r="BC31">
        <v>317</v>
      </c>
      <c r="BD31">
        <v>7</v>
      </c>
      <c r="BE31" s="42">
        <v>3621.9512195121902</v>
      </c>
      <c r="BF31" s="41" t="s">
        <v>193</v>
      </c>
      <c r="BG31">
        <v>8</v>
      </c>
      <c r="BH31" s="42">
        <v>2573.1707317073101</v>
      </c>
      <c r="BI31" s="41" t="s">
        <v>193</v>
      </c>
      <c r="BJ31">
        <v>7</v>
      </c>
      <c r="BQ31">
        <f t="shared" si="2"/>
        <v>14.836753947754918</v>
      </c>
      <c r="BR31">
        <f t="shared" si="3"/>
        <v>15.960826124709785</v>
      </c>
      <c r="BS31" s="1" t="s">
        <v>268</v>
      </c>
      <c r="BT31" s="1"/>
    </row>
    <row r="32" spans="1:72" s="6" customFormat="1" ht="57.6" x14ac:dyDescent="0.3">
      <c r="A32" s="6" t="s">
        <v>165</v>
      </c>
      <c r="B32" s="6">
        <v>2020</v>
      </c>
      <c r="C32" s="43" t="s">
        <v>258</v>
      </c>
      <c r="D32" s="43" t="s">
        <v>259</v>
      </c>
      <c r="E32" s="6" t="s">
        <v>22</v>
      </c>
      <c r="F32" s="6" t="s">
        <v>22</v>
      </c>
      <c r="G32" s="43" t="s">
        <v>95</v>
      </c>
      <c r="H32" s="6" t="s">
        <v>21</v>
      </c>
      <c r="I32" s="6" t="s">
        <v>22</v>
      </c>
      <c r="J32" s="6" t="s">
        <v>238</v>
      </c>
      <c r="K32" s="6" t="s">
        <v>21</v>
      </c>
      <c r="L32" s="43" t="s">
        <v>814</v>
      </c>
      <c r="M32" s="6">
        <v>26.9</v>
      </c>
      <c r="N32" s="6">
        <v>7.6</v>
      </c>
      <c r="O32" s="6">
        <v>20.9</v>
      </c>
      <c r="P32" s="6">
        <v>2.7</v>
      </c>
      <c r="Q32" s="6" t="s">
        <v>95</v>
      </c>
      <c r="R32" s="6" t="s">
        <v>95</v>
      </c>
      <c r="S32" s="6" t="s">
        <v>95</v>
      </c>
      <c r="T32" s="6" t="s">
        <v>95</v>
      </c>
      <c r="U32" s="6" t="s">
        <v>266</v>
      </c>
      <c r="V32" s="6" t="s">
        <v>95</v>
      </c>
      <c r="W32" s="6" t="s">
        <v>95</v>
      </c>
      <c r="X32" s="6" t="s">
        <v>95</v>
      </c>
      <c r="Y32" s="6" t="s">
        <v>237</v>
      </c>
      <c r="Z32" s="35" t="s">
        <v>22</v>
      </c>
      <c r="AA32" s="43" t="s">
        <v>267</v>
      </c>
      <c r="AB32" s="6" t="s">
        <v>33</v>
      </c>
      <c r="AC32" s="6">
        <v>37</v>
      </c>
      <c r="AD32" s="6">
        <v>6</v>
      </c>
      <c r="AE32" s="6">
        <v>9</v>
      </c>
      <c r="AF32" s="6">
        <v>35</v>
      </c>
      <c r="AG32" s="6">
        <v>5</v>
      </c>
      <c r="AH32" s="6">
        <v>7</v>
      </c>
      <c r="AI32" s="44">
        <v>43.181818181818102</v>
      </c>
      <c r="AJ32" s="6" t="s">
        <v>193</v>
      </c>
      <c r="AK32" s="6">
        <v>9</v>
      </c>
      <c r="AL32" s="44">
        <v>38.181818181818102</v>
      </c>
      <c r="AM32" s="6" t="s">
        <v>193</v>
      </c>
      <c r="AN32" s="6">
        <v>7</v>
      </c>
      <c r="AS32" s="6">
        <f t="shared" si="4"/>
        <v>16.707616707616491</v>
      </c>
      <c r="AT32" s="6">
        <f t="shared" si="5"/>
        <v>9.0909090909088626</v>
      </c>
      <c r="AV32" s="35" t="s">
        <v>22</v>
      </c>
      <c r="AW32" s="43" t="s">
        <v>267</v>
      </c>
      <c r="AX32" s="6" t="s">
        <v>132</v>
      </c>
      <c r="AY32" s="6">
        <v>2699</v>
      </c>
      <c r="AZ32" s="6">
        <v>296</v>
      </c>
      <c r="BA32" s="6">
        <v>9</v>
      </c>
      <c r="BB32" s="6">
        <v>2168</v>
      </c>
      <c r="BC32" s="6">
        <v>83</v>
      </c>
      <c r="BD32" s="6">
        <v>7</v>
      </c>
      <c r="BE32" s="44">
        <v>3189.0243902439001</v>
      </c>
      <c r="BF32" s="6" t="s">
        <v>193</v>
      </c>
      <c r="BG32" s="6">
        <v>9</v>
      </c>
      <c r="BH32" s="44">
        <v>2414.6341463414601</v>
      </c>
      <c r="BI32" s="6" t="s">
        <v>193</v>
      </c>
      <c r="BJ32" s="6">
        <v>7</v>
      </c>
      <c r="BQ32" s="6">
        <f t="shared" si="2"/>
        <v>18.155775851941467</v>
      </c>
      <c r="BR32" s="6">
        <f t="shared" si="3"/>
        <v>11.376113761137459</v>
      </c>
    </row>
    <row r="33" spans="1:72" s="6" customFormat="1" ht="57.6" x14ac:dyDescent="0.3">
      <c r="A33" s="6" t="s">
        <v>165</v>
      </c>
      <c r="B33" s="6">
        <v>2020</v>
      </c>
      <c r="C33" s="43" t="s">
        <v>258</v>
      </c>
      <c r="D33" s="43" t="s">
        <v>259</v>
      </c>
      <c r="E33" s="6" t="s">
        <v>22</v>
      </c>
      <c r="F33" s="6" t="s">
        <v>22</v>
      </c>
      <c r="G33" s="43" t="s">
        <v>95</v>
      </c>
      <c r="H33" s="6" t="s">
        <v>21</v>
      </c>
      <c r="I33" s="6" t="s">
        <v>22</v>
      </c>
      <c r="J33" s="6" t="s">
        <v>37</v>
      </c>
      <c r="K33" s="6" t="s">
        <v>21</v>
      </c>
      <c r="L33" s="43" t="s">
        <v>814</v>
      </c>
      <c r="M33" s="6">
        <v>19.899999999999999</v>
      </c>
      <c r="N33" s="6">
        <v>2.2999999999999998</v>
      </c>
      <c r="O33" s="6">
        <v>20.100000000000001</v>
      </c>
      <c r="P33" s="6">
        <v>2.9</v>
      </c>
      <c r="Q33" s="6" t="s">
        <v>95</v>
      </c>
      <c r="R33" s="6" t="s">
        <v>94</v>
      </c>
      <c r="S33" s="6" t="s">
        <v>94</v>
      </c>
      <c r="T33" s="6" t="s">
        <v>193</v>
      </c>
      <c r="U33" s="6" t="s">
        <v>264</v>
      </c>
      <c r="V33" s="6" t="s">
        <v>193</v>
      </c>
      <c r="W33" s="6" t="s">
        <v>193</v>
      </c>
      <c r="X33" s="6" t="s">
        <v>193</v>
      </c>
      <c r="Y33" s="6" t="s">
        <v>254</v>
      </c>
      <c r="Z33" s="35" t="s">
        <v>22</v>
      </c>
      <c r="AA33" s="43" t="s">
        <v>267</v>
      </c>
      <c r="AB33" s="6" t="s">
        <v>33</v>
      </c>
      <c r="AC33" s="6">
        <v>44</v>
      </c>
      <c r="AD33" s="6">
        <v>10</v>
      </c>
      <c r="AE33" s="6">
        <v>7</v>
      </c>
      <c r="AF33" s="6">
        <v>37</v>
      </c>
      <c r="AG33" s="6">
        <v>6</v>
      </c>
      <c r="AH33" s="6">
        <v>7</v>
      </c>
      <c r="AI33" s="44">
        <v>46.212121212121197</v>
      </c>
      <c r="AJ33" s="6" t="s">
        <v>193</v>
      </c>
      <c r="AK33" s="6">
        <v>7</v>
      </c>
      <c r="AL33" s="44">
        <v>37.5757575757575</v>
      </c>
      <c r="AM33" s="6" t="s">
        <v>193</v>
      </c>
      <c r="AN33" s="6">
        <v>7</v>
      </c>
      <c r="AS33" s="6">
        <f t="shared" si="4"/>
        <v>5.0275482093663566</v>
      </c>
      <c r="AT33" s="6">
        <f t="shared" si="5"/>
        <v>1.5561015561013507</v>
      </c>
      <c r="AV33" s="35" t="s">
        <v>22</v>
      </c>
      <c r="AW33" s="43" t="s">
        <v>267</v>
      </c>
      <c r="AX33" s="6" t="s">
        <v>132</v>
      </c>
      <c r="AY33" s="6">
        <v>3091</v>
      </c>
      <c r="AZ33" s="6">
        <v>515</v>
      </c>
      <c r="BA33" s="6">
        <v>7</v>
      </c>
      <c r="BB33" s="6">
        <v>2144</v>
      </c>
      <c r="BC33" s="6">
        <v>297</v>
      </c>
      <c r="BD33" s="6">
        <v>7</v>
      </c>
      <c r="BE33" s="44">
        <v>3207.3170731707301</v>
      </c>
      <c r="BF33" s="6" t="s">
        <v>193</v>
      </c>
      <c r="BG33" s="6">
        <v>7</v>
      </c>
      <c r="BH33" s="44">
        <v>2121.9512195121902</v>
      </c>
      <c r="BI33" s="6" t="s">
        <v>193</v>
      </c>
      <c r="BJ33" s="6">
        <v>7</v>
      </c>
      <c r="BQ33" s="6">
        <f t="shared" si="2"/>
        <v>3.7630887470310599</v>
      </c>
      <c r="BR33" s="6">
        <f t="shared" si="3"/>
        <v>-1.0283946123045633</v>
      </c>
    </row>
    <row r="34" spans="1:72" ht="86.4" x14ac:dyDescent="0.3">
      <c r="A34" t="s">
        <v>166</v>
      </c>
      <c r="B34">
        <v>2004</v>
      </c>
      <c r="C34" s="1" t="s">
        <v>333</v>
      </c>
      <c r="D34" s="1" t="s">
        <v>312</v>
      </c>
      <c r="E34" t="s">
        <v>22</v>
      </c>
      <c r="F34" t="s">
        <v>21</v>
      </c>
      <c r="G34" s="1" t="s">
        <v>100</v>
      </c>
      <c r="H34" s="1" t="s">
        <v>21</v>
      </c>
      <c r="I34" s="1" t="s">
        <v>21</v>
      </c>
      <c r="J34" s="1" t="s">
        <v>93</v>
      </c>
      <c r="K34" s="1" t="s">
        <v>21</v>
      </c>
      <c r="L34" s="1" t="s">
        <v>741</v>
      </c>
      <c r="M34">
        <v>18.399999999999999</v>
      </c>
      <c r="N34">
        <v>0.7</v>
      </c>
      <c r="O34">
        <v>18.5</v>
      </c>
      <c r="P34">
        <v>0.7</v>
      </c>
      <c r="Q34" s="1" t="s">
        <v>334</v>
      </c>
      <c r="R34" s="45" t="s">
        <v>511</v>
      </c>
      <c r="S34" t="s">
        <v>516</v>
      </c>
      <c r="T34" s="45" t="s">
        <v>513</v>
      </c>
      <c r="U34" t="s">
        <v>292</v>
      </c>
      <c r="V34" t="s">
        <v>109</v>
      </c>
      <c r="W34" s="1" t="s">
        <v>512</v>
      </c>
      <c r="X34" s="1" t="s">
        <v>515</v>
      </c>
      <c r="Z34" s="35" t="s">
        <v>22</v>
      </c>
      <c r="AA34" s="1" t="s">
        <v>335</v>
      </c>
      <c r="AB34" t="s">
        <v>33</v>
      </c>
      <c r="AC34">
        <v>48.4</v>
      </c>
      <c r="AD34">
        <v>5</v>
      </c>
      <c r="AE34">
        <v>12</v>
      </c>
      <c r="AF34">
        <v>43.7</v>
      </c>
      <c r="AG34">
        <v>3.3</v>
      </c>
      <c r="AH34">
        <v>10</v>
      </c>
      <c r="AI34" s="42">
        <v>53.1</v>
      </c>
      <c r="AJ34">
        <v>5.0999999999999996</v>
      </c>
      <c r="AK34">
        <v>12</v>
      </c>
      <c r="AL34" s="42">
        <v>46.7</v>
      </c>
      <c r="AM34">
        <v>5</v>
      </c>
      <c r="AN34">
        <v>10</v>
      </c>
      <c r="AS34">
        <f t="shared" si="4"/>
        <v>9.7107438016528995</v>
      </c>
      <c r="AT34">
        <f t="shared" si="5"/>
        <v>6.8649885583524028</v>
      </c>
      <c r="AU34" s="1" t="s">
        <v>403</v>
      </c>
      <c r="AV34" s="35" t="s">
        <v>193</v>
      </c>
      <c r="BQ34" t="e">
        <f t="shared" si="2"/>
        <v>#DIV/0!</v>
      </c>
      <c r="BR34" t="e">
        <f t="shared" si="3"/>
        <v>#DIV/0!</v>
      </c>
      <c r="BS34" s="1" t="s">
        <v>517</v>
      </c>
      <c r="BT34" s="1"/>
    </row>
    <row r="35" spans="1:72" ht="86.4" x14ac:dyDescent="0.3">
      <c r="A35" t="s">
        <v>167</v>
      </c>
      <c r="B35">
        <v>2017</v>
      </c>
      <c r="C35" s="1" t="s">
        <v>336</v>
      </c>
      <c r="D35" s="1" t="s">
        <v>337</v>
      </c>
      <c r="E35" t="s">
        <v>22</v>
      </c>
      <c r="F35" t="s">
        <v>22</v>
      </c>
      <c r="G35" t="s">
        <v>70</v>
      </c>
      <c r="H35" t="s">
        <v>21</v>
      </c>
      <c r="I35" t="s">
        <v>22</v>
      </c>
      <c r="J35" t="s">
        <v>528</v>
      </c>
      <c r="K35" t="s">
        <v>21</v>
      </c>
      <c r="L35" s="1" t="s">
        <v>760</v>
      </c>
      <c r="M35" s="41" t="s">
        <v>530</v>
      </c>
      <c r="N35" s="41" t="s">
        <v>531</v>
      </c>
      <c r="O35" t="s">
        <v>558</v>
      </c>
      <c r="P35" t="s">
        <v>559</v>
      </c>
      <c r="Q35" s="1" t="s">
        <v>338</v>
      </c>
      <c r="R35" s="52" t="s">
        <v>339</v>
      </c>
      <c r="S35" t="s">
        <v>96</v>
      </c>
      <c r="T35" t="s">
        <v>549</v>
      </c>
      <c r="U35" t="s">
        <v>126</v>
      </c>
      <c r="V35" t="s">
        <v>109</v>
      </c>
      <c r="W35" s="1" t="s">
        <v>568</v>
      </c>
      <c r="X35" s="1" t="s">
        <v>550</v>
      </c>
      <c r="Y35" t="s">
        <v>528</v>
      </c>
      <c r="Z35" s="35" t="s">
        <v>22</v>
      </c>
      <c r="AA35" t="s">
        <v>110</v>
      </c>
      <c r="AB35" t="s">
        <v>33</v>
      </c>
      <c r="AC35" s="41" t="s">
        <v>563</v>
      </c>
      <c r="AD35" s="41" t="s">
        <v>564</v>
      </c>
      <c r="AE35" t="s">
        <v>565</v>
      </c>
      <c r="AS35" t="e">
        <f>(BE35-AY35)/AY35*100</f>
        <v>#VALUE!</v>
      </c>
      <c r="AT35" t="e">
        <f>(BH35-AY36)/AY36*100</f>
        <v>#VALUE!</v>
      </c>
      <c r="AU35" s="1" t="s">
        <v>557</v>
      </c>
      <c r="AV35" s="35" t="s">
        <v>22</v>
      </c>
      <c r="AW35" t="s">
        <v>110</v>
      </c>
      <c r="AX35" t="s">
        <v>36</v>
      </c>
      <c r="AY35" s="41" t="s">
        <v>536</v>
      </c>
      <c r="AZ35" s="41" t="s">
        <v>537</v>
      </c>
      <c r="BA35">
        <v>20</v>
      </c>
      <c r="BB35" t="s">
        <v>193</v>
      </c>
      <c r="BC35" t="s">
        <v>193</v>
      </c>
      <c r="BD35">
        <v>20</v>
      </c>
      <c r="BE35" s="41" t="s">
        <v>540</v>
      </c>
      <c r="BF35" s="41" t="s">
        <v>541</v>
      </c>
      <c r="BH35" t="s">
        <v>193</v>
      </c>
      <c r="BI35" t="s">
        <v>193</v>
      </c>
      <c r="BM35">
        <v>11</v>
      </c>
      <c r="BN35">
        <v>1.08</v>
      </c>
      <c r="BO35">
        <v>8.9</v>
      </c>
      <c r="BP35">
        <v>1.02</v>
      </c>
      <c r="BQ35" t="e">
        <f>(#REF!-#REF!)/#REF!*100</f>
        <v>#REF!</v>
      </c>
      <c r="BR35" t="e">
        <f>(#REF!-#REF!)/#REF!*100</f>
        <v>#REF!</v>
      </c>
      <c r="BS35" s="1" t="s">
        <v>556</v>
      </c>
      <c r="BT35" s="1"/>
    </row>
    <row r="36" spans="1:72" s="6" customFormat="1" ht="144" x14ac:dyDescent="0.3">
      <c r="A36" s="6" t="s">
        <v>167</v>
      </c>
      <c r="B36" s="6">
        <v>2017</v>
      </c>
      <c r="C36" s="43" t="s">
        <v>336</v>
      </c>
      <c r="D36" s="43" t="s">
        <v>337</v>
      </c>
      <c r="E36" s="6" t="s">
        <v>22</v>
      </c>
      <c r="F36" s="6" t="s">
        <v>22</v>
      </c>
      <c r="G36" s="6" t="s">
        <v>70</v>
      </c>
      <c r="H36" s="6" t="s">
        <v>21</v>
      </c>
      <c r="I36" s="6" t="s">
        <v>22</v>
      </c>
      <c r="J36" s="6" t="s">
        <v>529</v>
      </c>
      <c r="K36" s="6" t="s">
        <v>21</v>
      </c>
      <c r="L36" s="43" t="s">
        <v>760</v>
      </c>
      <c r="M36" s="6" t="s">
        <v>532</v>
      </c>
      <c r="N36" s="6" t="s">
        <v>533</v>
      </c>
      <c r="O36" s="6" t="s">
        <v>558</v>
      </c>
      <c r="P36" s="6" t="s">
        <v>559</v>
      </c>
      <c r="Q36" s="43" t="s">
        <v>338</v>
      </c>
      <c r="R36" s="52" t="s">
        <v>339</v>
      </c>
      <c r="S36" s="6" t="s">
        <v>96</v>
      </c>
      <c r="T36" s="6" t="s">
        <v>549</v>
      </c>
      <c r="U36" s="6" t="s">
        <v>126</v>
      </c>
      <c r="V36" s="6" t="s">
        <v>109</v>
      </c>
      <c r="W36" s="43" t="s">
        <v>548</v>
      </c>
      <c r="X36" s="43" t="s">
        <v>547</v>
      </c>
      <c r="Y36" s="6" t="s">
        <v>562</v>
      </c>
      <c r="Z36" s="35" t="s">
        <v>22</v>
      </c>
      <c r="AA36" s="6" t="s">
        <v>110</v>
      </c>
      <c r="AB36" s="6" t="s">
        <v>33</v>
      </c>
      <c r="AC36" s="41" t="s">
        <v>560</v>
      </c>
      <c r="AD36" s="41" t="s">
        <v>561</v>
      </c>
      <c r="AE36" s="6" t="s">
        <v>566</v>
      </c>
      <c r="AS36" s="6" t="e">
        <f>(BE36-#REF!)/#REF!*100</f>
        <v>#VALUE!</v>
      </c>
      <c r="AT36" s="6" t="e">
        <f>(BH36-BB36)/BB36*100</f>
        <v>#VALUE!</v>
      </c>
      <c r="AV36" s="35" t="s">
        <v>22</v>
      </c>
      <c r="AW36" s="6" t="s">
        <v>110</v>
      </c>
      <c r="AX36" s="6" t="s">
        <v>36</v>
      </c>
      <c r="AY36" s="6" t="s">
        <v>538</v>
      </c>
      <c r="AZ36" s="6" t="s">
        <v>539</v>
      </c>
      <c r="BA36" s="6">
        <v>64</v>
      </c>
      <c r="BB36" s="6" t="s">
        <v>193</v>
      </c>
      <c r="BC36" s="6" t="s">
        <v>193</v>
      </c>
      <c r="BD36" s="6">
        <v>72</v>
      </c>
      <c r="BE36" s="6" t="s">
        <v>542</v>
      </c>
      <c r="BF36" s="6" t="s">
        <v>541</v>
      </c>
      <c r="BH36" s="6" t="s">
        <v>193</v>
      </c>
      <c r="BI36" s="6" t="s">
        <v>193</v>
      </c>
      <c r="BQ36" s="6" t="e">
        <f>(#REF!-#REF!)/#REF!*100</f>
        <v>#REF!</v>
      </c>
      <c r="BR36" s="6" t="e">
        <f>(#REF!-#REF!)/#REF!*100</f>
        <v>#REF!</v>
      </c>
      <c r="BS36" s="43" t="s">
        <v>546</v>
      </c>
      <c r="BT36" s="43"/>
    </row>
    <row r="37" spans="1:72" s="6" customFormat="1" ht="57.6" x14ac:dyDescent="0.3">
      <c r="A37" s="6" t="s">
        <v>167</v>
      </c>
      <c r="B37" s="6">
        <v>2017</v>
      </c>
      <c r="C37" s="43" t="s">
        <v>336</v>
      </c>
      <c r="D37" s="43" t="s">
        <v>337</v>
      </c>
      <c r="E37" s="6" t="s">
        <v>22</v>
      </c>
      <c r="F37" s="6" t="s">
        <v>22</v>
      </c>
      <c r="G37" s="6" t="s">
        <v>70</v>
      </c>
      <c r="H37" s="6" t="s">
        <v>21</v>
      </c>
      <c r="I37" s="6" t="s">
        <v>22</v>
      </c>
      <c r="J37" s="6" t="s">
        <v>551</v>
      </c>
      <c r="K37" s="6" t="s">
        <v>21</v>
      </c>
      <c r="L37" s="43" t="s">
        <v>760</v>
      </c>
      <c r="M37" s="6" t="s">
        <v>534</v>
      </c>
      <c r="N37" s="6" t="s">
        <v>535</v>
      </c>
      <c r="O37" s="6" t="s">
        <v>558</v>
      </c>
      <c r="P37" s="6" t="s">
        <v>559</v>
      </c>
      <c r="Q37" s="43" t="s">
        <v>338</v>
      </c>
      <c r="R37" s="52" t="s">
        <v>339</v>
      </c>
      <c r="S37" s="6" t="s">
        <v>94</v>
      </c>
      <c r="T37" s="6" t="s">
        <v>193</v>
      </c>
      <c r="U37" s="6" t="s">
        <v>193</v>
      </c>
      <c r="V37" s="6" t="s">
        <v>193</v>
      </c>
      <c r="W37" s="43" t="s">
        <v>193</v>
      </c>
      <c r="X37" s="43" t="s">
        <v>193</v>
      </c>
      <c r="Y37" s="43" t="s">
        <v>552</v>
      </c>
      <c r="Z37" s="35" t="s">
        <v>22</v>
      </c>
      <c r="AA37" s="6" t="s">
        <v>110</v>
      </c>
      <c r="AB37" s="6" t="s">
        <v>33</v>
      </c>
      <c r="AC37" s="41" t="s">
        <v>543</v>
      </c>
      <c r="AD37" s="41" t="s">
        <v>544</v>
      </c>
      <c r="AE37" s="6" t="s">
        <v>567</v>
      </c>
      <c r="AH37" s="6">
        <v>9</v>
      </c>
      <c r="AS37" s="6" t="e">
        <f t="shared" ref="AS37:AS50" si="6">(AI37-AC37)/AC37*100</f>
        <v>#VALUE!</v>
      </c>
      <c r="AT37" s="6" t="e">
        <f t="shared" ref="AT37:AT50" si="7">(AL37-AF37)/AF37*100</f>
        <v>#DIV/0!</v>
      </c>
      <c r="AV37" s="35"/>
      <c r="BQ37" s="6" t="e">
        <f t="shared" ref="BQ37" si="8">(BE37-AY37)/AY37*100</f>
        <v>#DIV/0!</v>
      </c>
      <c r="BR37" s="6" t="e">
        <f t="shared" ref="BR37" si="9">(BH37-BB37)/BB37*100</f>
        <v>#DIV/0!</v>
      </c>
    </row>
    <row r="38" spans="1:72" ht="86.4" x14ac:dyDescent="0.3">
      <c r="A38" t="s">
        <v>168</v>
      </c>
      <c r="B38">
        <v>2009</v>
      </c>
      <c r="C38" s="1" t="s">
        <v>340</v>
      </c>
      <c r="D38" s="1" t="s">
        <v>341</v>
      </c>
      <c r="E38" t="s">
        <v>22</v>
      </c>
      <c r="F38" t="s">
        <v>21</v>
      </c>
      <c r="G38" s="1" t="s">
        <v>100</v>
      </c>
      <c r="H38" s="1" t="s">
        <v>21</v>
      </c>
      <c r="I38" s="1" t="s">
        <v>343</v>
      </c>
      <c r="J38" s="1" t="s">
        <v>342</v>
      </c>
      <c r="K38" s="1" t="s">
        <v>21</v>
      </c>
      <c r="L38" s="1" t="s">
        <v>740</v>
      </c>
      <c r="M38">
        <v>65.2</v>
      </c>
      <c r="N38" s="41" t="s">
        <v>604</v>
      </c>
      <c r="O38">
        <v>60.3</v>
      </c>
      <c r="P38" s="41" t="s">
        <v>603</v>
      </c>
      <c r="Q38" s="1" t="s">
        <v>344</v>
      </c>
      <c r="R38" s="67" t="s">
        <v>605</v>
      </c>
      <c r="S38" t="s">
        <v>346</v>
      </c>
      <c r="T38" t="s">
        <v>93</v>
      </c>
      <c r="U38" t="s">
        <v>606</v>
      </c>
      <c r="V38" s="1" t="s">
        <v>345</v>
      </c>
      <c r="W38" s="1" t="s">
        <v>607</v>
      </c>
      <c r="Y38" s="1" t="s">
        <v>1079</v>
      </c>
      <c r="Z38" s="35" t="s">
        <v>21</v>
      </c>
      <c r="AA38" s="1" t="s">
        <v>608</v>
      </c>
      <c r="AB38" t="s">
        <v>33</v>
      </c>
      <c r="AC38">
        <v>21.5</v>
      </c>
      <c r="AD38" s="41" t="s">
        <v>375</v>
      </c>
      <c r="AE38">
        <v>6</v>
      </c>
      <c r="AF38">
        <v>19.899999999999999</v>
      </c>
      <c r="AG38" s="41" t="s">
        <v>376</v>
      </c>
      <c r="AH38">
        <v>17</v>
      </c>
      <c r="AI38" s="42">
        <v>24.7</v>
      </c>
      <c r="AJ38" s="41" t="s">
        <v>377</v>
      </c>
      <c r="AK38">
        <v>6</v>
      </c>
      <c r="AL38" s="42">
        <v>26.9</v>
      </c>
      <c r="AM38" s="41" t="s">
        <v>378</v>
      </c>
      <c r="AN38">
        <v>17</v>
      </c>
      <c r="AS38">
        <f t="shared" si="6"/>
        <v>14.883720930232554</v>
      </c>
      <c r="AT38">
        <f t="shared" si="7"/>
        <v>35.175879396984925</v>
      </c>
      <c r="BQ38" t="e">
        <f t="shared" si="2"/>
        <v>#DIV/0!</v>
      </c>
      <c r="BR38" t="e">
        <f t="shared" si="3"/>
        <v>#DIV/0!</v>
      </c>
    </row>
    <row r="39" spans="1:72" ht="100.8" x14ac:dyDescent="0.3">
      <c r="A39" t="s">
        <v>169</v>
      </c>
      <c r="B39">
        <v>2014</v>
      </c>
      <c r="C39" s="1" t="s">
        <v>347</v>
      </c>
      <c r="D39" s="1" t="s">
        <v>348</v>
      </c>
      <c r="E39" t="s">
        <v>22</v>
      </c>
      <c r="F39" t="s">
        <v>21</v>
      </c>
      <c r="G39" s="1" t="s">
        <v>100</v>
      </c>
      <c r="H39" s="1" t="s">
        <v>21</v>
      </c>
      <c r="I39" s="1" t="s">
        <v>21</v>
      </c>
      <c r="J39" s="1" t="s">
        <v>105</v>
      </c>
      <c r="K39" s="1" t="s">
        <v>21</v>
      </c>
      <c r="L39" s="1" t="s">
        <v>761</v>
      </c>
      <c r="M39">
        <v>22</v>
      </c>
      <c r="N39" s="41" t="s">
        <v>122</v>
      </c>
      <c r="O39">
        <v>23</v>
      </c>
      <c r="P39" s="41" t="s">
        <v>122</v>
      </c>
      <c r="Q39" s="1" t="s">
        <v>351</v>
      </c>
      <c r="S39" t="s">
        <v>103</v>
      </c>
      <c r="T39" t="s">
        <v>105</v>
      </c>
      <c r="U39" t="s">
        <v>349</v>
      </c>
      <c r="V39" s="1" t="s">
        <v>615</v>
      </c>
      <c r="W39" s="1" t="s">
        <v>616</v>
      </c>
      <c r="X39" s="71" t="s">
        <v>617</v>
      </c>
      <c r="Y39" t="s">
        <v>618</v>
      </c>
      <c r="Z39" s="65" t="s">
        <v>629</v>
      </c>
      <c r="AA39" s="1" t="s">
        <v>628</v>
      </c>
      <c r="AB39" t="s">
        <v>33</v>
      </c>
      <c r="AC39" s="42">
        <v>43.480392156862699</v>
      </c>
      <c r="AD39" s="41" t="s">
        <v>611</v>
      </c>
      <c r="AE39">
        <v>11</v>
      </c>
      <c r="AF39" s="42">
        <v>39.558823529411697</v>
      </c>
      <c r="AG39" s="54" t="s">
        <v>612</v>
      </c>
      <c r="AH39">
        <v>10</v>
      </c>
      <c r="AI39" s="42">
        <v>44.950980392156801</v>
      </c>
      <c r="AJ39" s="41" t="s">
        <v>613</v>
      </c>
      <c r="AK39">
        <v>11</v>
      </c>
      <c r="AL39" s="42">
        <v>42.5490196078431</v>
      </c>
      <c r="AM39" s="41" t="s">
        <v>614</v>
      </c>
      <c r="AN39">
        <v>10</v>
      </c>
      <c r="AS39">
        <f t="shared" si="6"/>
        <v>3.3821871476888061</v>
      </c>
      <c r="AT39">
        <f t="shared" si="7"/>
        <v>7.5588599752169419</v>
      </c>
      <c r="BQ39" t="e">
        <f t="shared" si="2"/>
        <v>#DIV/0!</v>
      </c>
      <c r="BR39" t="e">
        <f t="shared" si="3"/>
        <v>#DIV/0!</v>
      </c>
      <c r="BS39" s="1" t="s">
        <v>630</v>
      </c>
      <c r="BT39" s="1"/>
    </row>
    <row r="40" spans="1:72" ht="57.6" x14ac:dyDescent="0.3">
      <c r="A40" s="1" t="s">
        <v>170</v>
      </c>
      <c r="B40" s="1" t="s">
        <v>173</v>
      </c>
      <c r="C40" s="1" t="s">
        <v>176</v>
      </c>
      <c r="D40" s="1" t="s">
        <v>177</v>
      </c>
      <c r="E40" t="s">
        <v>148</v>
      </c>
      <c r="F40" t="s">
        <v>22</v>
      </c>
      <c r="G40" s="1" t="s">
        <v>179</v>
      </c>
      <c r="H40" t="s">
        <v>21</v>
      </c>
      <c r="I40" t="s">
        <v>22</v>
      </c>
      <c r="J40" t="s">
        <v>93</v>
      </c>
      <c r="K40" t="s">
        <v>22</v>
      </c>
      <c r="L40" s="1" t="s">
        <v>812</v>
      </c>
      <c r="M40">
        <v>30.5</v>
      </c>
      <c r="N40">
        <v>8.8000000000000007</v>
      </c>
      <c r="O40" t="s">
        <v>183</v>
      </c>
      <c r="Q40" s="1" t="s">
        <v>184</v>
      </c>
      <c r="R40" s="1" t="s">
        <v>185</v>
      </c>
      <c r="S40" t="s">
        <v>103</v>
      </c>
      <c r="T40" t="s">
        <v>78</v>
      </c>
      <c r="U40" t="s">
        <v>186</v>
      </c>
      <c r="V40" t="s">
        <v>109</v>
      </c>
      <c r="W40" s="1" t="s">
        <v>189</v>
      </c>
      <c r="X40" t="s">
        <v>191</v>
      </c>
      <c r="Y40" t="s">
        <v>195</v>
      </c>
      <c r="AA40" s="1"/>
      <c r="AB40" t="s">
        <v>93</v>
      </c>
      <c r="AS40" t="e">
        <f t="shared" si="6"/>
        <v>#DIV/0!</v>
      </c>
      <c r="AT40" t="e">
        <f t="shared" si="7"/>
        <v>#DIV/0!</v>
      </c>
      <c r="BQ40" t="e">
        <f t="shared" si="2"/>
        <v>#DIV/0!</v>
      </c>
      <c r="BR40" t="e">
        <f t="shared" si="3"/>
        <v>#DIV/0!</v>
      </c>
      <c r="BS40" s="1" t="s">
        <v>198</v>
      </c>
      <c r="BT40" s="1"/>
    </row>
    <row r="41" spans="1:72" ht="43.2" x14ac:dyDescent="0.3">
      <c r="A41" s="1" t="s">
        <v>170</v>
      </c>
      <c r="B41" s="1" t="s">
        <v>173</v>
      </c>
      <c r="C41" s="1" t="s">
        <v>176</v>
      </c>
      <c r="D41" s="1" t="s">
        <v>177</v>
      </c>
      <c r="E41" t="s">
        <v>148</v>
      </c>
      <c r="F41" t="s">
        <v>22</v>
      </c>
      <c r="G41" s="1" t="s">
        <v>179</v>
      </c>
      <c r="H41" t="s">
        <v>21</v>
      </c>
      <c r="I41" t="s">
        <v>22</v>
      </c>
      <c r="J41" t="s">
        <v>105</v>
      </c>
      <c r="K41" t="s">
        <v>22</v>
      </c>
      <c r="L41" s="1" t="s">
        <v>812</v>
      </c>
      <c r="M41">
        <v>28.5</v>
      </c>
      <c r="N41">
        <v>6.1</v>
      </c>
      <c r="O41" t="s">
        <v>183</v>
      </c>
      <c r="Q41" s="1" t="s">
        <v>184</v>
      </c>
      <c r="R41" t="s">
        <v>95</v>
      </c>
      <c r="S41" t="s">
        <v>194</v>
      </c>
      <c r="T41" t="s">
        <v>105</v>
      </c>
      <c r="U41" t="s">
        <v>186</v>
      </c>
      <c r="V41" t="s">
        <v>109</v>
      </c>
      <c r="W41" s="1" t="s">
        <v>187</v>
      </c>
      <c r="X41" t="s">
        <v>190</v>
      </c>
      <c r="Y41" t="s">
        <v>95</v>
      </c>
      <c r="Z41" s="35" t="s">
        <v>22</v>
      </c>
      <c r="AA41" s="1" t="s">
        <v>196</v>
      </c>
      <c r="AB41" t="s">
        <v>105</v>
      </c>
      <c r="AS41" t="e">
        <f t="shared" si="6"/>
        <v>#DIV/0!</v>
      </c>
      <c r="AT41" t="e">
        <f t="shared" si="7"/>
        <v>#DIV/0!</v>
      </c>
      <c r="BQ41" t="e">
        <f t="shared" si="2"/>
        <v>#DIV/0!</v>
      </c>
      <c r="BR41" t="e">
        <f t="shared" si="3"/>
        <v>#DIV/0!</v>
      </c>
    </row>
    <row r="42" spans="1:72" ht="43.2" x14ac:dyDescent="0.3">
      <c r="A42" s="1" t="s">
        <v>170</v>
      </c>
      <c r="B42" s="1" t="s">
        <v>173</v>
      </c>
      <c r="C42" s="1" t="s">
        <v>176</v>
      </c>
      <c r="D42" s="1" t="s">
        <v>177</v>
      </c>
      <c r="E42" t="s">
        <v>148</v>
      </c>
      <c r="F42" t="s">
        <v>22</v>
      </c>
      <c r="G42" s="1" t="s">
        <v>179</v>
      </c>
      <c r="H42" t="s">
        <v>21</v>
      </c>
      <c r="I42" t="s">
        <v>22</v>
      </c>
      <c r="J42" t="s">
        <v>37</v>
      </c>
      <c r="K42" t="s">
        <v>22</v>
      </c>
      <c r="L42" s="1" t="s">
        <v>812</v>
      </c>
      <c r="M42">
        <v>28.8</v>
      </c>
      <c r="N42">
        <v>7.6</v>
      </c>
      <c r="O42" t="s">
        <v>180</v>
      </c>
      <c r="P42" t="s">
        <v>181</v>
      </c>
      <c r="Q42" s="1" t="s">
        <v>184</v>
      </c>
      <c r="R42" s="1" t="s">
        <v>95</v>
      </c>
      <c r="S42" t="s">
        <v>94</v>
      </c>
      <c r="T42" t="s">
        <v>37</v>
      </c>
      <c r="U42" t="s">
        <v>186</v>
      </c>
      <c r="V42" t="s">
        <v>193</v>
      </c>
      <c r="W42" t="s">
        <v>193</v>
      </c>
      <c r="X42" t="s">
        <v>193</v>
      </c>
      <c r="Y42" t="s">
        <v>95</v>
      </c>
      <c r="Z42" s="35" t="s">
        <v>22</v>
      </c>
      <c r="AA42" s="1" t="s">
        <v>196</v>
      </c>
      <c r="AB42" t="s">
        <v>37</v>
      </c>
      <c r="AC42" s="41">
        <v>37.5</v>
      </c>
      <c r="AD42" s="41">
        <v>8.3000000000000007</v>
      </c>
      <c r="AE42" s="41">
        <v>3</v>
      </c>
      <c r="AF42" t="s">
        <v>181</v>
      </c>
      <c r="AG42" t="s">
        <v>181</v>
      </c>
      <c r="AH42" s="1" t="s">
        <v>197</v>
      </c>
      <c r="AI42" s="41">
        <v>37</v>
      </c>
      <c r="AJ42" s="41">
        <v>8.8000000000000007</v>
      </c>
      <c r="AK42" s="41">
        <v>6</v>
      </c>
      <c r="AL42" t="s">
        <v>181</v>
      </c>
      <c r="AM42" t="s">
        <v>181</v>
      </c>
      <c r="AN42" s="1" t="s">
        <v>197</v>
      </c>
      <c r="AS42">
        <f t="shared" si="6"/>
        <v>-1.3333333333333335</v>
      </c>
      <c r="AT42" t="e">
        <f t="shared" si="7"/>
        <v>#VALUE!</v>
      </c>
      <c r="BQ42" t="e">
        <f t="shared" si="2"/>
        <v>#DIV/0!</v>
      </c>
      <c r="BR42" t="e">
        <f t="shared" si="3"/>
        <v>#DIV/0!</v>
      </c>
    </row>
    <row r="43" spans="1:72" s="6" customFormat="1" ht="57.6" x14ac:dyDescent="0.3">
      <c r="A43" s="43" t="s">
        <v>170</v>
      </c>
      <c r="B43" s="43" t="s">
        <v>174</v>
      </c>
      <c r="C43" s="43" t="s">
        <v>175</v>
      </c>
      <c r="D43" s="6" t="s">
        <v>148</v>
      </c>
      <c r="E43" s="6" t="s">
        <v>148</v>
      </c>
      <c r="F43" s="6" t="s">
        <v>21</v>
      </c>
      <c r="G43" s="43" t="s">
        <v>178</v>
      </c>
      <c r="H43" s="6" t="s">
        <v>21</v>
      </c>
      <c r="I43" s="6" t="s">
        <v>22</v>
      </c>
      <c r="J43" s="6" t="s">
        <v>93</v>
      </c>
      <c r="K43" s="6" t="s">
        <v>22</v>
      </c>
      <c r="L43" s="43" t="s">
        <v>812</v>
      </c>
      <c r="M43" s="6" t="s">
        <v>95</v>
      </c>
      <c r="Q43" s="43" t="s">
        <v>184</v>
      </c>
      <c r="R43" s="6" t="s">
        <v>95</v>
      </c>
      <c r="S43" s="6" t="s">
        <v>103</v>
      </c>
      <c r="T43" s="6" t="s">
        <v>78</v>
      </c>
      <c r="U43" s="6" t="s">
        <v>186</v>
      </c>
      <c r="V43" s="6" t="s">
        <v>109</v>
      </c>
      <c r="W43" s="43" t="s">
        <v>189</v>
      </c>
      <c r="X43" s="6" t="s">
        <v>191</v>
      </c>
      <c r="Z43" s="35" t="s">
        <v>22</v>
      </c>
      <c r="AA43" s="43" t="s">
        <v>196</v>
      </c>
      <c r="AB43" s="6" t="s">
        <v>93</v>
      </c>
      <c r="AC43" s="6">
        <v>36.729999999999997</v>
      </c>
      <c r="AD43" s="44">
        <v>9.4248978774308352</v>
      </c>
      <c r="AE43" s="6">
        <v>5</v>
      </c>
      <c r="AF43" s="44">
        <v>27.508571428571429</v>
      </c>
      <c r="AG43" s="44">
        <v>7.4103001031704254</v>
      </c>
      <c r="AH43" s="6">
        <v>7</v>
      </c>
      <c r="AI43" s="44">
        <v>38.653999999999996</v>
      </c>
      <c r="AJ43" s="44">
        <v>9.0961849145672389</v>
      </c>
      <c r="AK43" s="6">
        <v>5</v>
      </c>
      <c r="AL43" s="44">
        <v>29.307142857142857</v>
      </c>
      <c r="AM43" s="44">
        <v>7.9020729649160524</v>
      </c>
      <c r="AN43" s="6">
        <v>7</v>
      </c>
      <c r="AS43" s="6">
        <f t="shared" si="6"/>
        <v>5.2382248842907693</v>
      </c>
      <c r="AT43" s="6">
        <f t="shared" si="7"/>
        <v>6.5382218529289551</v>
      </c>
      <c r="AV43" s="35"/>
      <c r="BQ43" t="e">
        <f t="shared" si="2"/>
        <v>#DIV/0!</v>
      </c>
      <c r="BR43" t="e">
        <f t="shared" si="3"/>
        <v>#DIV/0!</v>
      </c>
    </row>
    <row r="44" spans="1:72" s="6" customFormat="1" ht="57.6" x14ac:dyDescent="0.3">
      <c r="A44" s="43" t="s">
        <v>170</v>
      </c>
      <c r="B44" s="43" t="s">
        <v>174</v>
      </c>
      <c r="C44" s="43" t="s">
        <v>175</v>
      </c>
      <c r="D44" s="6" t="s">
        <v>148</v>
      </c>
      <c r="E44" s="6" t="s">
        <v>148</v>
      </c>
      <c r="F44" s="6" t="s">
        <v>21</v>
      </c>
      <c r="G44" s="43" t="s">
        <v>178</v>
      </c>
      <c r="H44" s="6" t="s">
        <v>21</v>
      </c>
      <c r="I44" s="6" t="s">
        <v>22</v>
      </c>
      <c r="J44" s="6" t="s">
        <v>105</v>
      </c>
      <c r="K44" s="6" t="s">
        <v>22</v>
      </c>
      <c r="L44" s="43" t="s">
        <v>812</v>
      </c>
      <c r="M44" s="6" t="s">
        <v>95</v>
      </c>
      <c r="Q44" s="43" t="s">
        <v>184</v>
      </c>
      <c r="R44" s="6" t="s">
        <v>95</v>
      </c>
      <c r="S44" s="6" t="s">
        <v>194</v>
      </c>
      <c r="T44" s="6" t="s">
        <v>105</v>
      </c>
      <c r="U44" s="6" t="s">
        <v>186</v>
      </c>
      <c r="V44" s="6" t="s">
        <v>109</v>
      </c>
      <c r="W44" s="43" t="s">
        <v>187</v>
      </c>
      <c r="X44" s="6" t="s">
        <v>190</v>
      </c>
      <c r="Z44" s="35" t="s">
        <v>22</v>
      </c>
      <c r="AA44" s="43" t="s">
        <v>196</v>
      </c>
      <c r="AB44" s="6" t="s">
        <v>105</v>
      </c>
      <c r="AC44" s="44">
        <v>37.724000000000004</v>
      </c>
      <c r="AD44" s="44">
        <v>8.1808819817914422</v>
      </c>
      <c r="AE44" s="6">
        <v>5</v>
      </c>
      <c r="AF44" s="44">
        <v>28.611428571428572</v>
      </c>
      <c r="AG44" s="44">
        <v>3.3823385823590266</v>
      </c>
      <c r="AH44" s="6">
        <v>7</v>
      </c>
      <c r="AI44" s="44">
        <v>39.124000000000002</v>
      </c>
      <c r="AJ44" s="44">
        <v>9.3888034381384351</v>
      </c>
      <c r="AK44" s="6">
        <v>5</v>
      </c>
      <c r="AL44" s="44">
        <v>30.507142857142863</v>
      </c>
      <c r="AM44" s="44">
        <v>3.589775825339268</v>
      </c>
      <c r="AN44" s="6">
        <v>7</v>
      </c>
      <c r="AS44" s="6">
        <f t="shared" si="6"/>
        <v>3.7111653059060501</v>
      </c>
      <c r="AT44" s="6">
        <f t="shared" si="7"/>
        <v>6.6257239864190325</v>
      </c>
      <c r="AV44" s="35"/>
      <c r="BQ44" t="e">
        <f t="shared" si="2"/>
        <v>#DIV/0!</v>
      </c>
      <c r="BR44" t="e">
        <f t="shared" si="3"/>
        <v>#DIV/0!</v>
      </c>
    </row>
    <row r="45" spans="1:72" s="6" customFormat="1" ht="57.6" x14ac:dyDescent="0.3">
      <c r="A45" s="43" t="s">
        <v>170</v>
      </c>
      <c r="B45" s="43" t="s">
        <v>174</v>
      </c>
      <c r="C45" s="43" t="s">
        <v>175</v>
      </c>
      <c r="D45" s="6" t="s">
        <v>148</v>
      </c>
      <c r="E45" s="6" t="s">
        <v>148</v>
      </c>
      <c r="F45" s="6" t="s">
        <v>21</v>
      </c>
      <c r="G45" s="43" t="s">
        <v>178</v>
      </c>
      <c r="H45" s="6" t="s">
        <v>21</v>
      </c>
      <c r="I45" s="6" t="s">
        <v>22</v>
      </c>
      <c r="J45" s="6" t="s">
        <v>182</v>
      </c>
      <c r="K45" s="6" t="s">
        <v>22</v>
      </c>
      <c r="L45" s="43" t="s">
        <v>812</v>
      </c>
      <c r="M45" s="6" t="s">
        <v>95</v>
      </c>
      <c r="Q45" s="43" t="s">
        <v>184</v>
      </c>
      <c r="R45" s="6" t="s">
        <v>95</v>
      </c>
      <c r="S45" s="6" t="s">
        <v>103</v>
      </c>
      <c r="T45" s="6" t="s">
        <v>182</v>
      </c>
      <c r="U45" s="6" t="s">
        <v>186</v>
      </c>
      <c r="V45" s="6" t="s">
        <v>109</v>
      </c>
      <c r="W45" s="43" t="s">
        <v>188</v>
      </c>
      <c r="X45" s="6" t="s">
        <v>192</v>
      </c>
      <c r="Z45" s="35" t="s">
        <v>22</v>
      </c>
      <c r="AA45" s="43" t="s">
        <v>196</v>
      </c>
      <c r="AB45" s="6" t="s">
        <v>182</v>
      </c>
      <c r="AC45" s="44">
        <v>37.226999999999997</v>
      </c>
      <c r="AD45" s="44">
        <v>8.3366140875324728</v>
      </c>
      <c r="AE45" s="6">
        <v>10</v>
      </c>
      <c r="AF45" s="44">
        <v>28.060000000000002</v>
      </c>
      <c r="AG45" s="44">
        <v>5.5634355738711889</v>
      </c>
      <c r="AH45" s="6">
        <v>14</v>
      </c>
      <c r="AI45" s="44">
        <v>38.888999999999996</v>
      </c>
      <c r="AJ45" s="44">
        <v>8.7185185413323314</v>
      </c>
      <c r="AK45" s="6">
        <v>10</v>
      </c>
      <c r="AL45" s="44">
        <v>29.907142857142862</v>
      </c>
      <c r="AM45" s="44">
        <v>5.9291683533727664</v>
      </c>
      <c r="AN45" s="6">
        <v>14</v>
      </c>
      <c r="AS45" s="6">
        <f t="shared" si="6"/>
        <v>4.4645015714400822</v>
      </c>
      <c r="AT45" s="6">
        <f t="shared" si="7"/>
        <v>6.5828327054271538</v>
      </c>
      <c r="AV45" s="35"/>
      <c r="BQ45" t="e">
        <f t="shared" si="2"/>
        <v>#DIV/0!</v>
      </c>
      <c r="BR45" t="e">
        <f t="shared" si="3"/>
        <v>#DIV/0!</v>
      </c>
    </row>
    <row r="46" spans="1:72" ht="156.6" x14ac:dyDescent="0.3">
      <c r="A46" t="s">
        <v>171</v>
      </c>
      <c r="B46">
        <v>2017</v>
      </c>
      <c r="C46" s="1" t="s">
        <v>355</v>
      </c>
      <c r="D46" s="1" t="s">
        <v>356</v>
      </c>
      <c r="E46" t="s">
        <v>22</v>
      </c>
      <c r="F46" t="s">
        <v>21</v>
      </c>
      <c r="G46" s="1" t="s">
        <v>100</v>
      </c>
      <c r="H46" t="s">
        <v>21</v>
      </c>
      <c r="I46" t="s">
        <v>21</v>
      </c>
      <c r="J46" t="s">
        <v>193</v>
      </c>
      <c r="K46" t="s">
        <v>21</v>
      </c>
      <c r="L46" s="1" t="s">
        <v>741</v>
      </c>
      <c r="M46" s="41" t="s">
        <v>870</v>
      </c>
      <c r="N46" s="41" t="s">
        <v>871</v>
      </c>
      <c r="O46" s="41"/>
      <c r="P46" s="41"/>
      <c r="Q46" s="1" t="s">
        <v>872</v>
      </c>
      <c r="S46" s="1" t="s">
        <v>876</v>
      </c>
      <c r="T46" t="s">
        <v>93</v>
      </c>
      <c r="U46" t="s">
        <v>292</v>
      </c>
      <c r="V46" t="s">
        <v>109</v>
      </c>
      <c r="W46" s="1" t="s">
        <v>874</v>
      </c>
      <c r="X46" s="2" t="s">
        <v>875</v>
      </c>
      <c r="Y46" s="75" t="s">
        <v>873</v>
      </c>
      <c r="Z46" s="35" t="s">
        <v>22</v>
      </c>
      <c r="AA46" s="1" t="s">
        <v>877</v>
      </c>
      <c r="AB46" s="41" t="s">
        <v>36</v>
      </c>
      <c r="AI46" t="s">
        <v>357</v>
      </c>
      <c r="AJ46" t="s">
        <v>358</v>
      </c>
      <c r="AL46" t="s">
        <v>359</v>
      </c>
      <c r="AM46" t="s">
        <v>360</v>
      </c>
      <c r="AO46">
        <v>10.8</v>
      </c>
      <c r="AP46">
        <v>8.1</v>
      </c>
      <c r="AQ46">
        <v>13.8</v>
      </c>
      <c r="AR46">
        <v>10</v>
      </c>
      <c r="AS46" t="e">
        <f t="shared" si="6"/>
        <v>#VALUE!</v>
      </c>
      <c r="AT46" t="e">
        <f t="shared" si="7"/>
        <v>#VALUE!</v>
      </c>
      <c r="BQ46" t="e">
        <f t="shared" si="2"/>
        <v>#DIV/0!</v>
      </c>
      <c r="BR46" t="e">
        <f t="shared" si="3"/>
        <v>#DIV/0!</v>
      </c>
    </row>
    <row r="47" spans="1:72" ht="138" x14ac:dyDescent="0.3">
      <c r="A47" t="s">
        <v>172</v>
      </c>
      <c r="B47">
        <v>2002</v>
      </c>
      <c r="C47" s="1" t="s">
        <v>294</v>
      </c>
      <c r="D47" t="s">
        <v>295</v>
      </c>
      <c r="E47" t="s">
        <v>22</v>
      </c>
      <c r="F47" t="s">
        <v>21</v>
      </c>
      <c r="G47" s="1" t="s">
        <v>100</v>
      </c>
      <c r="H47" t="s">
        <v>21</v>
      </c>
      <c r="I47" t="s">
        <v>21</v>
      </c>
      <c r="J47" t="s">
        <v>193</v>
      </c>
      <c r="K47" t="s">
        <v>22</v>
      </c>
      <c r="L47" s="1" t="s">
        <v>816</v>
      </c>
      <c r="M47">
        <v>23.7</v>
      </c>
      <c r="N47">
        <v>1.6</v>
      </c>
      <c r="O47">
        <v>22.7</v>
      </c>
      <c r="P47">
        <v>2.6</v>
      </c>
      <c r="Q47" s="1" t="s">
        <v>296</v>
      </c>
      <c r="S47" t="s">
        <v>96</v>
      </c>
      <c r="T47" t="s">
        <v>93</v>
      </c>
      <c r="U47" t="s">
        <v>292</v>
      </c>
      <c r="V47" t="s">
        <v>855</v>
      </c>
      <c r="W47" s="1" t="s">
        <v>857</v>
      </c>
      <c r="X47" s="1" t="s">
        <v>856</v>
      </c>
      <c r="Y47" s="75" t="s">
        <v>859</v>
      </c>
      <c r="Z47" s="35" t="s">
        <v>22</v>
      </c>
      <c r="AA47" s="1" t="s">
        <v>858</v>
      </c>
      <c r="AB47" s="41" t="s">
        <v>36</v>
      </c>
      <c r="AC47">
        <v>3.58</v>
      </c>
      <c r="AD47" s="54" t="s">
        <v>361</v>
      </c>
      <c r="AE47">
        <v>7</v>
      </c>
      <c r="AF47" s="42">
        <v>2.5499999999999998</v>
      </c>
      <c r="AG47" s="54" t="s">
        <v>362</v>
      </c>
      <c r="AH47">
        <v>7</v>
      </c>
      <c r="AI47" s="55">
        <v>3.85</v>
      </c>
      <c r="AJ47" s="56" t="s">
        <v>363</v>
      </c>
      <c r="AK47" s="55">
        <v>7</v>
      </c>
      <c r="AL47" s="55">
        <v>2.62</v>
      </c>
      <c r="AM47" s="56" t="s">
        <v>364</v>
      </c>
      <c r="AN47" s="55">
        <v>7</v>
      </c>
      <c r="AO47">
        <v>7.9</v>
      </c>
      <c r="AP47" s="41" t="s">
        <v>123</v>
      </c>
      <c r="AQ47">
        <v>2.9</v>
      </c>
      <c r="AR47" s="41" t="s">
        <v>369</v>
      </c>
      <c r="AS47">
        <f t="shared" si="6"/>
        <v>7.5418994413407825</v>
      </c>
      <c r="AT47">
        <f t="shared" si="7"/>
        <v>2.7450980392156978</v>
      </c>
      <c r="AU47" s="1" t="s">
        <v>869</v>
      </c>
      <c r="BQ47" t="e">
        <f t="shared" si="2"/>
        <v>#DIV/0!</v>
      </c>
      <c r="BR47" t="e">
        <f t="shared" si="3"/>
        <v>#DIV/0!</v>
      </c>
      <c r="BS47" s="2" t="s">
        <v>815</v>
      </c>
    </row>
    <row r="48" spans="1:72" x14ac:dyDescent="0.3">
      <c r="AS48" t="e">
        <f t="shared" si="6"/>
        <v>#DIV/0!</v>
      </c>
      <c r="AT48" t="e">
        <f t="shared" si="7"/>
        <v>#DIV/0!</v>
      </c>
      <c r="BQ48" t="e">
        <f t="shared" si="2"/>
        <v>#DIV/0!</v>
      </c>
      <c r="BR48" t="e">
        <f t="shared" si="3"/>
        <v>#DIV/0!</v>
      </c>
    </row>
    <row r="49" spans="45:70" x14ac:dyDescent="0.3">
      <c r="AS49" t="e">
        <f t="shared" si="6"/>
        <v>#DIV/0!</v>
      </c>
      <c r="AT49" t="e">
        <f t="shared" si="7"/>
        <v>#DIV/0!</v>
      </c>
      <c r="BQ49" t="e">
        <f t="shared" si="2"/>
        <v>#DIV/0!</v>
      </c>
      <c r="BR49" t="e">
        <f t="shared" si="3"/>
        <v>#DIV/0!</v>
      </c>
    </row>
    <row r="50" spans="45:70" x14ac:dyDescent="0.3">
      <c r="AS50" t="e">
        <f t="shared" si="6"/>
        <v>#DIV/0!</v>
      </c>
      <c r="AT50" t="e">
        <f t="shared" si="7"/>
        <v>#DIV/0!</v>
      </c>
      <c r="BQ50" t="e">
        <f t="shared" si="2"/>
        <v>#DIV/0!</v>
      </c>
      <c r="BR50" t="e">
        <f t="shared" si="3"/>
        <v>#DIV/0!</v>
      </c>
    </row>
    <row r="51" spans="45:70" x14ac:dyDescent="0.3">
      <c r="BQ51" t="e">
        <f t="shared" si="2"/>
        <v>#DIV/0!</v>
      </c>
      <c r="BR51" t="e">
        <f t="shared" si="3"/>
        <v>#DIV/0!</v>
      </c>
    </row>
    <row r="52" spans="45:70" x14ac:dyDescent="0.3">
      <c r="BQ52" t="e">
        <f t="shared" si="2"/>
        <v>#DIV/0!</v>
      </c>
      <c r="BR52" t="e">
        <f t="shared" si="3"/>
        <v>#DIV/0!</v>
      </c>
    </row>
    <row r="53" spans="45:70" x14ac:dyDescent="0.3">
      <c r="BQ53" t="e">
        <f t="shared" si="2"/>
        <v>#DIV/0!</v>
      </c>
      <c r="BR53" t="e">
        <f t="shared" si="3"/>
        <v>#DIV/0!</v>
      </c>
    </row>
    <row r="54" spans="45:70" x14ac:dyDescent="0.3">
      <c r="BQ54" t="e">
        <f t="shared" si="2"/>
        <v>#DIV/0!</v>
      </c>
      <c r="BR54" t="e">
        <f t="shared" si="3"/>
        <v>#DIV/0!</v>
      </c>
    </row>
    <row r="55" spans="45:70" x14ac:dyDescent="0.3">
      <c r="BQ55" t="e">
        <f t="shared" si="2"/>
        <v>#DIV/0!</v>
      </c>
      <c r="BR55" t="e">
        <f t="shared" si="3"/>
        <v>#DIV/0!</v>
      </c>
    </row>
    <row r="56" spans="45:70" x14ac:dyDescent="0.3">
      <c r="BQ56" t="e">
        <f t="shared" si="2"/>
        <v>#DIV/0!</v>
      </c>
      <c r="BR56" t="e">
        <f t="shared" si="3"/>
        <v>#DIV/0!</v>
      </c>
    </row>
    <row r="57" spans="45:70" x14ac:dyDescent="0.3">
      <c r="BQ57" t="e">
        <f t="shared" si="2"/>
        <v>#DIV/0!</v>
      </c>
      <c r="BR57" t="e">
        <f t="shared" si="3"/>
        <v>#DIV/0!</v>
      </c>
    </row>
    <row r="58" spans="45:70" x14ac:dyDescent="0.3">
      <c r="BQ58" t="e">
        <f t="shared" si="2"/>
        <v>#DIV/0!</v>
      </c>
      <c r="BR58" t="e">
        <f t="shared" si="3"/>
        <v>#DIV/0!</v>
      </c>
    </row>
    <row r="59" spans="45:70" x14ac:dyDescent="0.3">
      <c r="BQ59" t="e">
        <f t="shared" si="2"/>
        <v>#DIV/0!</v>
      </c>
      <c r="BR59" t="e">
        <f t="shared" si="3"/>
        <v>#DIV/0!</v>
      </c>
    </row>
    <row r="60" spans="45:70" x14ac:dyDescent="0.3">
      <c r="BQ60" t="e">
        <f t="shared" si="2"/>
        <v>#DIV/0!</v>
      </c>
      <c r="BR60" t="e">
        <f t="shared" si="3"/>
        <v>#DIV/0!</v>
      </c>
    </row>
    <row r="61" spans="45:70" x14ac:dyDescent="0.3">
      <c r="BQ61" t="e">
        <f t="shared" si="2"/>
        <v>#DIV/0!</v>
      </c>
      <c r="BR61" t="e">
        <f t="shared" si="3"/>
        <v>#DIV/0!</v>
      </c>
    </row>
    <row r="62" spans="45:70" x14ac:dyDescent="0.3">
      <c r="BQ62" t="e">
        <f t="shared" si="2"/>
        <v>#DIV/0!</v>
      </c>
      <c r="BR62" t="e">
        <f t="shared" si="3"/>
        <v>#DIV/0!</v>
      </c>
    </row>
    <row r="63" spans="45:70" x14ac:dyDescent="0.3">
      <c r="BQ63" t="e">
        <f t="shared" si="2"/>
        <v>#DIV/0!</v>
      </c>
      <c r="BR63" t="e">
        <f t="shared" si="3"/>
        <v>#DIV/0!</v>
      </c>
    </row>
    <row r="64" spans="45:70" x14ac:dyDescent="0.3">
      <c r="BQ64" t="e">
        <f t="shared" si="2"/>
        <v>#DIV/0!</v>
      </c>
      <c r="BR64" t="e">
        <f t="shared" si="3"/>
        <v>#DIV/0!</v>
      </c>
    </row>
    <row r="65" spans="69:70" x14ac:dyDescent="0.3">
      <c r="BQ65" t="e">
        <f t="shared" si="2"/>
        <v>#DIV/0!</v>
      </c>
      <c r="BR65" t="e">
        <f t="shared" si="3"/>
        <v>#DIV/0!</v>
      </c>
    </row>
    <row r="66" spans="69:70" x14ac:dyDescent="0.3">
      <c r="BQ66" t="e">
        <f t="shared" si="2"/>
        <v>#DIV/0!</v>
      </c>
      <c r="BR66" t="e">
        <f t="shared" si="3"/>
        <v>#DIV/0!</v>
      </c>
    </row>
    <row r="67" spans="69:70" x14ac:dyDescent="0.3">
      <c r="BQ67" t="e">
        <f t="shared" si="2"/>
        <v>#DIV/0!</v>
      </c>
      <c r="BR67" t="e">
        <f t="shared" si="3"/>
        <v>#DIV/0!</v>
      </c>
    </row>
    <row r="68" spans="69:70" x14ac:dyDescent="0.3">
      <c r="BQ68" t="e">
        <f t="shared" si="2"/>
        <v>#DIV/0!</v>
      </c>
      <c r="BR68" t="e">
        <f t="shared" si="3"/>
        <v>#DIV/0!</v>
      </c>
    </row>
    <row r="69" spans="69:70" x14ac:dyDescent="0.3">
      <c r="BQ69" t="e">
        <f t="shared" si="2"/>
        <v>#DIV/0!</v>
      </c>
      <c r="BR69" t="e">
        <f t="shared" si="3"/>
        <v>#DIV/0!</v>
      </c>
    </row>
    <row r="70" spans="69:70" x14ac:dyDescent="0.3">
      <c r="BQ70" t="e">
        <f t="shared" si="2"/>
        <v>#DIV/0!</v>
      </c>
      <c r="BR70" t="e">
        <f t="shared" si="3"/>
        <v>#DIV/0!</v>
      </c>
    </row>
    <row r="71" spans="69:70" x14ac:dyDescent="0.3">
      <c r="BQ71" t="e">
        <f t="shared" si="2"/>
        <v>#DIV/0!</v>
      </c>
      <c r="BR71" t="e">
        <f t="shared" si="3"/>
        <v>#DIV/0!</v>
      </c>
    </row>
    <row r="72" spans="69:70" x14ac:dyDescent="0.3">
      <c r="BQ72" t="e">
        <f t="shared" si="2"/>
        <v>#DIV/0!</v>
      </c>
      <c r="BR72" t="e">
        <f t="shared" si="3"/>
        <v>#DIV/0!</v>
      </c>
    </row>
    <row r="73" spans="69:70" x14ac:dyDescent="0.3">
      <c r="BQ73" t="e">
        <f t="shared" si="2"/>
        <v>#DIV/0!</v>
      </c>
      <c r="BR73" t="e">
        <f t="shared" si="3"/>
        <v>#DIV/0!</v>
      </c>
    </row>
    <row r="74" spans="69:70" x14ac:dyDescent="0.3">
      <c r="BQ74" t="e">
        <f t="shared" ref="BQ74:BQ78" si="10">(BE74-AY74)/AY74*100</f>
        <v>#DIV/0!</v>
      </c>
      <c r="BR74" t="e">
        <f t="shared" ref="BR74:BR78" si="11">(BH74-BB74)/BB74*100</f>
        <v>#DIV/0!</v>
      </c>
    </row>
    <row r="75" spans="69:70" x14ac:dyDescent="0.3">
      <c r="BQ75" t="e">
        <f t="shared" si="10"/>
        <v>#DIV/0!</v>
      </c>
      <c r="BR75" t="e">
        <f t="shared" si="11"/>
        <v>#DIV/0!</v>
      </c>
    </row>
    <row r="76" spans="69:70" x14ac:dyDescent="0.3">
      <c r="BQ76" t="e">
        <f t="shared" si="10"/>
        <v>#DIV/0!</v>
      </c>
      <c r="BR76" t="e">
        <f t="shared" si="11"/>
        <v>#DIV/0!</v>
      </c>
    </row>
    <row r="77" spans="69:70" x14ac:dyDescent="0.3">
      <c r="BQ77" t="e">
        <f t="shared" si="10"/>
        <v>#DIV/0!</v>
      </c>
      <c r="BR77" t="e">
        <f t="shared" si="11"/>
        <v>#DIV/0!</v>
      </c>
    </row>
    <row r="78" spans="69:70" x14ac:dyDescent="0.3">
      <c r="BQ78" t="e">
        <f t="shared" si="10"/>
        <v>#DIV/0!</v>
      </c>
      <c r="BR78" t="e">
        <f t="shared" si="11"/>
        <v>#DIV/0!</v>
      </c>
    </row>
  </sheetData>
  <pageMargins left="0.25" right="0.25" top="0.75" bottom="0.75" header="0.3" footer="0.3"/>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57"/>
  <sheetViews>
    <sheetView zoomScale="75" zoomScaleNormal="75" zoomScalePageLayoutView="85" workbookViewId="0">
      <pane ySplit="5" topLeftCell="A7" activePane="bottomLeft" state="frozen"/>
      <selection pane="bottomLeft" activeCell="A7" sqref="A7"/>
    </sheetView>
  </sheetViews>
  <sheetFormatPr defaultColWidth="8.77734375" defaultRowHeight="14.4" x14ac:dyDescent="0.3"/>
  <cols>
    <col min="1" max="1" width="27.44140625" customWidth="1"/>
    <col min="2" max="2" width="13.21875" customWidth="1"/>
    <col min="3" max="3" width="39.88671875" customWidth="1"/>
    <col min="4" max="4" width="25.77734375" customWidth="1"/>
    <col min="5" max="5" width="9.88671875" customWidth="1"/>
    <col min="6" max="6" width="9.6640625" customWidth="1"/>
    <col min="7" max="7" width="17.6640625" customWidth="1"/>
    <col min="8" max="8" width="17.44140625" customWidth="1"/>
    <col min="9" max="9" width="15.21875" customWidth="1"/>
    <col min="10" max="10" width="18.5546875" customWidth="1"/>
    <col min="11" max="11" width="13.77734375" customWidth="1"/>
    <col min="12" max="12" width="58.21875" customWidth="1"/>
    <col min="13" max="13" width="10.44140625" customWidth="1"/>
    <col min="14" max="14" width="12.109375" customWidth="1"/>
    <col min="15" max="15" width="10.77734375" customWidth="1"/>
    <col min="16" max="16" width="12.77734375" customWidth="1"/>
    <col min="17" max="17" width="46.6640625" customWidth="1"/>
    <col min="18" max="18" width="64.21875" customWidth="1"/>
    <col min="19" max="19" width="25.109375" customWidth="1"/>
    <col min="20" max="20" width="14.5546875" customWidth="1"/>
    <col min="21" max="21" width="18.44140625" customWidth="1"/>
    <col min="22" max="22" width="19.21875" customWidth="1"/>
    <col min="23" max="23" width="46.77734375" customWidth="1"/>
    <col min="24" max="24" width="53.88671875" customWidth="1"/>
    <col min="25" max="25" width="61.33203125" customWidth="1"/>
    <col min="26" max="26" width="45.88671875" style="35" customWidth="1"/>
    <col min="27" max="27" width="32.77734375" customWidth="1"/>
    <col min="28" max="28" width="17.44140625" style="35" customWidth="1"/>
    <col min="29" max="29" width="27.77734375" customWidth="1"/>
    <col min="30" max="30" width="12.77734375" customWidth="1"/>
    <col min="31" max="31" width="12.5546875" customWidth="1"/>
    <col min="32" max="32" width="12" customWidth="1"/>
    <col min="33" max="33" width="10.77734375" customWidth="1"/>
    <col min="34" max="34" width="10.44140625" customWidth="1"/>
    <col min="35" max="35" width="11.5546875" customWidth="1"/>
    <col min="36" max="36" width="9.44140625" customWidth="1"/>
    <col min="37" max="37" width="13.5546875" customWidth="1"/>
    <col min="38" max="38" width="12.77734375" customWidth="1"/>
    <col min="39" max="39" width="10.21875" customWidth="1"/>
    <col min="40" max="40" width="11.6640625" customWidth="1"/>
    <col min="41" max="41" width="12.21875" customWidth="1"/>
    <col min="42" max="42" width="12.44140625" customWidth="1"/>
    <col min="43" max="43" width="11.77734375" customWidth="1"/>
    <col min="44" max="46" width="12.77734375" customWidth="1"/>
    <col min="47" max="50" width="14.33203125" customWidth="1"/>
    <col min="51" max="51" width="89.21875" customWidth="1"/>
    <col min="52" max="52" width="15.88671875" style="35" customWidth="1"/>
    <col min="53" max="53" width="25.5546875" customWidth="1"/>
    <col min="54" max="54" width="12.77734375" customWidth="1"/>
    <col min="55" max="55" width="12.5546875" customWidth="1"/>
    <col min="56" max="56" width="12" customWidth="1"/>
    <col min="57" max="57" width="10.77734375" customWidth="1"/>
    <col min="58" max="59" width="10.44140625" customWidth="1"/>
    <col min="60" max="60" width="9.44140625" customWidth="1"/>
    <col min="61" max="61" width="13.5546875" customWidth="1"/>
    <col min="62" max="62" width="12.77734375" customWidth="1"/>
    <col min="63" max="63" width="12.44140625" customWidth="1"/>
    <col min="64" max="64" width="12.33203125" customWidth="1"/>
    <col min="65" max="65" width="14.77734375" customWidth="1"/>
    <col min="66" max="66" width="12.44140625" customWidth="1"/>
    <col min="67" max="67" width="11.77734375" customWidth="1"/>
    <col min="68" max="68" width="13.88671875" customWidth="1"/>
    <col min="69" max="70" width="12.77734375" customWidth="1"/>
    <col min="71" max="74" width="14.33203125" customWidth="1"/>
    <col min="75" max="75" width="56.21875" customWidth="1"/>
    <col min="76" max="76" width="16.33203125" style="35" customWidth="1"/>
    <col min="77" max="77" width="25.5546875" customWidth="1"/>
    <col min="78" max="78" width="12.77734375" customWidth="1"/>
    <col min="79" max="79" width="12.5546875" customWidth="1"/>
    <col min="80" max="80" width="12" customWidth="1"/>
    <col min="81" max="81" width="10.77734375" customWidth="1"/>
    <col min="82" max="82" width="10.44140625" customWidth="1"/>
    <col min="83" max="83" width="11.44140625" customWidth="1"/>
    <col min="84" max="84" width="9.44140625" customWidth="1"/>
    <col min="85" max="85" width="13.5546875" customWidth="1"/>
    <col min="86" max="86" width="12.77734375" customWidth="1"/>
    <col min="87" max="87" width="10.21875" customWidth="1"/>
    <col min="88" max="88" width="11.88671875" customWidth="1"/>
    <col min="89" max="89" width="13.109375" customWidth="1"/>
    <col min="90" max="90" width="10.6640625" customWidth="1"/>
    <col min="91" max="91" width="11.77734375" customWidth="1"/>
    <col min="92" max="92" width="12.109375" customWidth="1"/>
    <col min="93" max="94" width="12.77734375" customWidth="1"/>
    <col min="95" max="98" width="14.33203125" customWidth="1"/>
    <col min="99" max="99" width="73.109375" customWidth="1"/>
    <col min="100" max="100" width="16.6640625" style="35" customWidth="1"/>
    <col min="101" max="101" width="25.5546875" customWidth="1"/>
    <col min="102" max="102" width="12.77734375" customWidth="1"/>
    <col min="103" max="103" width="12.5546875" customWidth="1"/>
    <col min="104" max="104" width="12" customWidth="1"/>
    <col min="105" max="105" width="10.77734375" customWidth="1"/>
    <col min="106" max="107" width="10.44140625" customWidth="1"/>
    <col min="108" max="108" width="11" customWidth="1"/>
    <col min="109" max="109" width="13.5546875" customWidth="1"/>
    <col min="110" max="110" width="12.77734375" customWidth="1"/>
    <col min="111" max="111" width="10.21875" customWidth="1"/>
    <col min="112" max="112" width="11.5546875" customWidth="1"/>
    <col min="113" max="113" width="12.5546875" customWidth="1"/>
    <col min="114" max="114" width="12.44140625" customWidth="1"/>
    <col min="115" max="115" width="11.77734375" customWidth="1"/>
    <col min="116" max="116" width="13.109375" customWidth="1"/>
    <col min="117" max="118" width="12.77734375" customWidth="1"/>
    <col min="119" max="122" width="14.33203125" customWidth="1"/>
    <col min="123" max="123" width="56" customWidth="1"/>
    <col min="124" max="124" width="15.5546875" style="35" customWidth="1"/>
    <col min="125" max="125" width="25.5546875" customWidth="1"/>
    <col min="126" max="126" width="12.77734375" customWidth="1"/>
    <col min="127" max="127" width="12.5546875" customWidth="1"/>
    <col min="128" max="128" width="12" customWidth="1"/>
    <col min="129" max="129" width="10.77734375" customWidth="1"/>
    <col min="130" max="131" width="10.44140625" customWidth="1"/>
    <col min="132" max="132" width="9.44140625" customWidth="1"/>
    <col min="133" max="133" width="13.5546875" customWidth="1"/>
    <col min="134" max="134" width="12.77734375" customWidth="1"/>
    <col min="135" max="135" width="10.21875" customWidth="1"/>
    <col min="136" max="136" width="11" customWidth="1"/>
    <col min="137" max="137" width="14.77734375" customWidth="1"/>
    <col min="138" max="138" width="12.44140625" customWidth="1"/>
    <col min="139" max="139" width="11.77734375" customWidth="1"/>
    <col min="140" max="140" width="13.21875" customWidth="1"/>
    <col min="141" max="142" width="12.77734375" customWidth="1"/>
    <col min="143" max="146" width="14.33203125" customWidth="1"/>
    <col min="147" max="147" width="67.21875" customWidth="1"/>
  </cols>
  <sheetData>
    <row r="1" spans="1:148" s="28" customFormat="1" ht="16.5" customHeight="1" thickBot="1" x14ac:dyDescent="0.35">
      <c r="A1" s="25"/>
      <c r="B1" s="25"/>
      <c r="C1" s="25"/>
      <c r="D1" s="25"/>
      <c r="E1" s="25"/>
      <c r="F1" s="25"/>
      <c r="G1" s="26"/>
      <c r="H1" s="26"/>
      <c r="I1" s="26"/>
      <c r="J1" s="26"/>
      <c r="K1" s="26"/>
      <c r="L1" s="26"/>
      <c r="M1" s="26"/>
      <c r="N1" s="26"/>
      <c r="O1" s="26"/>
      <c r="P1" s="26"/>
      <c r="Q1" s="26"/>
      <c r="R1" s="26"/>
      <c r="S1" s="26" t="s">
        <v>8</v>
      </c>
      <c r="T1" s="26"/>
      <c r="U1" s="26"/>
      <c r="V1" s="26"/>
      <c r="W1" s="26"/>
      <c r="X1" s="26"/>
      <c r="Y1" s="26"/>
      <c r="Z1" s="32" t="s">
        <v>440</v>
      </c>
      <c r="AA1" s="30"/>
      <c r="AB1" s="32" t="s">
        <v>62</v>
      </c>
      <c r="AC1" s="30"/>
      <c r="AD1" s="30"/>
      <c r="AE1" s="30"/>
      <c r="AF1" s="30"/>
      <c r="AG1" s="30"/>
      <c r="AH1" s="30"/>
      <c r="AI1" s="30"/>
      <c r="AJ1" s="30"/>
      <c r="AK1" s="30"/>
      <c r="AL1" s="30"/>
      <c r="AM1" s="30"/>
      <c r="AN1" s="30"/>
      <c r="AO1" s="30"/>
      <c r="AP1" s="30"/>
      <c r="AQ1" s="30"/>
      <c r="AR1" s="30"/>
      <c r="AS1" s="30"/>
      <c r="AT1" s="30"/>
      <c r="AU1" s="30"/>
      <c r="AV1" s="30"/>
      <c r="AW1" s="30"/>
      <c r="AX1" s="30"/>
      <c r="AY1" s="27"/>
      <c r="AZ1" s="32" t="s">
        <v>62</v>
      </c>
      <c r="BA1" s="30"/>
      <c r="BB1" s="30"/>
      <c r="BC1" s="30"/>
      <c r="BD1" s="30"/>
      <c r="BE1" s="30"/>
      <c r="BF1" s="30"/>
      <c r="BG1" s="30"/>
      <c r="BH1" s="30"/>
      <c r="BI1" s="30"/>
      <c r="BJ1" s="30"/>
      <c r="BK1" s="30"/>
      <c r="BL1" s="30"/>
      <c r="BM1" s="30"/>
      <c r="BN1" s="30"/>
      <c r="BO1" s="30"/>
      <c r="BP1" s="30"/>
      <c r="BQ1" s="30"/>
      <c r="BR1" s="30"/>
      <c r="BS1" s="30"/>
      <c r="BT1" s="30"/>
      <c r="BU1" s="30"/>
      <c r="BV1" s="30"/>
      <c r="BW1" s="27"/>
      <c r="BX1" s="32" t="s">
        <v>62</v>
      </c>
      <c r="BY1" s="30"/>
      <c r="BZ1" s="30"/>
      <c r="CA1" s="30"/>
      <c r="CB1" s="30"/>
      <c r="CC1" s="30"/>
      <c r="CD1" s="30"/>
      <c r="CE1" s="30"/>
      <c r="CF1" s="30"/>
      <c r="CG1" s="30"/>
      <c r="CH1" s="30"/>
      <c r="CI1" s="30"/>
      <c r="CJ1" s="30"/>
      <c r="CK1" s="30"/>
      <c r="CL1" s="30"/>
      <c r="CM1" s="30"/>
      <c r="CN1" s="30"/>
      <c r="CO1" s="30"/>
      <c r="CP1" s="30"/>
      <c r="CQ1" s="30"/>
      <c r="CR1" s="30"/>
      <c r="CS1" s="30"/>
      <c r="CT1" s="30"/>
      <c r="CU1" s="27"/>
      <c r="CV1" s="32" t="s">
        <v>62</v>
      </c>
      <c r="CW1" s="30"/>
      <c r="CX1" s="30"/>
      <c r="CY1" s="30"/>
      <c r="CZ1" s="30"/>
      <c r="DA1" s="30"/>
      <c r="DB1" s="30"/>
      <c r="DC1" s="30"/>
      <c r="DD1" s="30"/>
      <c r="DE1" s="30"/>
      <c r="DF1" s="30"/>
      <c r="DG1" s="30"/>
      <c r="DH1" s="30"/>
      <c r="DI1" s="30"/>
      <c r="DJ1" s="30"/>
      <c r="DK1" s="30"/>
      <c r="DL1" s="30"/>
      <c r="DM1" s="30"/>
      <c r="DN1" s="30"/>
      <c r="DO1" s="30"/>
      <c r="DP1" s="30"/>
      <c r="DQ1" s="30"/>
      <c r="DR1" s="30"/>
      <c r="DS1" s="27"/>
      <c r="DT1" s="32" t="s">
        <v>62</v>
      </c>
      <c r="DU1" s="30"/>
      <c r="DV1" s="30"/>
      <c r="DW1" s="30"/>
      <c r="DX1" s="30"/>
      <c r="DY1" s="30"/>
      <c r="DZ1" s="30"/>
      <c r="EA1" s="30"/>
      <c r="EB1" s="30"/>
      <c r="EC1" s="30"/>
      <c r="ED1" s="30"/>
      <c r="EE1" s="30"/>
      <c r="EF1" s="30"/>
      <c r="EG1" s="30"/>
      <c r="EH1" s="30"/>
      <c r="EI1" s="30"/>
      <c r="EJ1" s="30"/>
      <c r="EK1" s="30"/>
      <c r="EL1" s="30"/>
      <c r="EM1" s="30"/>
      <c r="EN1" s="30"/>
      <c r="EO1" s="30"/>
      <c r="EP1" s="30"/>
      <c r="EQ1" s="27"/>
    </row>
    <row r="2" spans="1:148" ht="15" customHeight="1" thickBot="1" x14ac:dyDescent="0.35">
      <c r="A2" s="39" t="s">
        <v>18</v>
      </c>
      <c r="B2" s="38"/>
      <c r="C2" s="38"/>
      <c r="D2" s="38"/>
      <c r="E2" s="38"/>
      <c r="F2" s="38"/>
      <c r="G2" s="16" t="s">
        <v>10</v>
      </c>
      <c r="H2" s="16"/>
      <c r="I2" s="16"/>
      <c r="J2" s="16"/>
      <c r="K2" s="16"/>
      <c r="L2" s="16"/>
      <c r="M2" s="19" t="s">
        <v>2</v>
      </c>
      <c r="N2" s="19"/>
      <c r="O2" s="19"/>
      <c r="P2" s="19"/>
      <c r="Q2" s="19"/>
      <c r="R2" s="19" t="s">
        <v>38</v>
      </c>
      <c r="S2" s="19" t="s">
        <v>9</v>
      </c>
      <c r="T2" s="19"/>
      <c r="U2" s="19"/>
      <c r="V2" s="19"/>
      <c r="W2" s="19"/>
      <c r="X2" s="19"/>
      <c r="Y2" s="19"/>
      <c r="Z2" s="29" t="s">
        <v>441</v>
      </c>
      <c r="AA2" s="7"/>
      <c r="AB2" s="29" t="s">
        <v>419</v>
      </c>
      <c r="AC2" s="7"/>
      <c r="AD2" s="29"/>
      <c r="AE2" s="29"/>
      <c r="AF2" s="29"/>
      <c r="AG2" s="29"/>
      <c r="AH2" s="29"/>
      <c r="AI2" s="29"/>
      <c r="AJ2" s="29"/>
      <c r="AK2" s="29"/>
      <c r="AL2" s="29"/>
      <c r="AM2" s="29"/>
      <c r="AN2" s="29"/>
      <c r="AO2" s="29"/>
      <c r="AP2" s="29"/>
      <c r="AQ2" s="29"/>
      <c r="AR2" s="29"/>
      <c r="AS2" s="29"/>
      <c r="AT2" s="29"/>
      <c r="AU2" s="29"/>
      <c r="AV2" s="29"/>
      <c r="AW2" s="29"/>
      <c r="AX2" s="29"/>
      <c r="AY2" s="11"/>
      <c r="AZ2" s="29" t="s">
        <v>422</v>
      </c>
      <c r="BA2" s="7"/>
      <c r="BB2" s="29"/>
      <c r="BC2" s="29"/>
      <c r="BD2" s="29"/>
      <c r="BE2" s="29"/>
      <c r="BF2" s="29"/>
      <c r="BG2" s="29"/>
      <c r="BH2" s="29"/>
      <c r="BI2" s="29"/>
      <c r="BJ2" s="29"/>
      <c r="BK2" s="29"/>
      <c r="BL2" s="29"/>
      <c r="BM2" s="29"/>
      <c r="BN2" s="29"/>
      <c r="BO2" s="29"/>
      <c r="BP2" s="29"/>
      <c r="BQ2" s="29"/>
      <c r="BR2" s="29"/>
      <c r="BS2" s="29"/>
      <c r="BT2" s="29"/>
      <c r="BU2" s="29"/>
      <c r="BV2" s="29"/>
      <c r="BW2" s="11"/>
      <c r="BX2" s="29" t="s">
        <v>593</v>
      </c>
      <c r="BY2" s="7"/>
      <c r="BZ2" s="29"/>
      <c r="CA2" s="29"/>
      <c r="CB2" s="29"/>
      <c r="CC2" s="29"/>
      <c r="CD2" s="29"/>
      <c r="CE2" s="29"/>
      <c r="CF2" s="29"/>
      <c r="CG2" s="29"/>
      <c r="CH2" s="29"/>
      <c r="CI2" s="29"/>
      <c r="CJ2" s="29"/>
      <c r="CK2" s="29"/>
      <c r="CL2" s="29"/>
      <c r="CM2" s="29"/>
      <c r="CN2" s="29"/>
      <c r="CO2" s="29"/>
      <c r="CP2" s="29"/>
      <c r="CQ2" s="29"/>
      <c r="CR2" s="29"/>
      <c r="CS2" s="29"/>
      <c r="CT2" s="29"/>
      <c r="CU2" s="11"/>
      <c r="CV2" s="29" t="s">
        <v>423</v>
      </c>
      <c r="CW2" s="7"/>
      <c r="CX2" s="29"/>
      <c r="CY2" s="29"/>
      <c r="CZ2" s="29"/>
      <c r="DA2" s="29"/>
      <c r="DB2" s="29"/>
      <c r="DC2" s="29"/>
      <c r="DD2" s="29"/>
      <c r="DE2" s="29"/>
      <c r="DF2" s="29"/>
      <c r="DG2" s="29"/>
      <c r="DH2" s="29"/>
      <c r="DI2" s="29"/>
      <c r="DJ2" s="29"/>
      <c r="DK2" s="29"/>
      <c r="DL2" s="29"/>
      <c r="DM2" s="29"/>
      <c r="DN2" s="29"/>
      <c r="DO2" s="29"/>
      <c r="DP2" s="29"/>
      <c r="DQ2" s="29"/>
      <c r="DR2" s="29"/>
      <c r="DS2" s="11"/>
      <c r="DT2" s="29" t="s">
        <v>431</v>
      </c>
      <c r="DU2" s="7"/>
      <c r="DV2" s="29"/>
      <c r="DW2" s="29"/>
      <c r="DX2" s="29"/>
      <c r="DY2" s="29"/>
      <c r="DZ2" s="29"/>
      <c r="EA2" s="29"/>
      <c r="EB2" s="29"/>
      <c r="EC2" s="29"/>
      <c r="ED2" s="29"/>
      <c r="EE2" s="29"/>
      <c r="EF2" s="29"/>
      <c r="EG2" s="29"/>
      <c r="EH2" s="29"/>
      <c r="EI2" s="29"/>
      <c r="EJ2" s="29"/>
      <c r="EK2" s="29"/>
      <c r="EL2" s="29"/>
      <c r="EM2" s="29"/>
      <c r="EN2" s="29"/>
      <c r="EO2" s="29"/>
      <c r="EP2" s="29"/>
      <c r="EQ2" s="11"/>
    </row>
    <row r="3" spans="1:148" ht="41.25" customHeight="1" x14ac:dyDescent="0.3">
      <c r="A3" s="37"/>
      <c r="B3" s="37"/>
      <c r="C3" s="37"/>
      <c r="D3" s="37"/>
      <c r="E3" s="37"/>
      <c r="F3" s="37"/>
      <c r="G3" s="15" t="s">
        <v>11</v>
      </c>
      <c r="H3" s="17" t="s">
        <v>28</v>
      </c>
      <c r="I3" s="15" t="s">
        <v>27</v>
      </c>
      <c r="J3" s="15"/>
      <c r="K3" s="15" t="s">
        <v>32</v>
      </c>
      <c r="L3" s="15"/>
      <c r="M3" s="22" t="s">
        <v>7</v>
      </c>
      <c r="N3" s="10"/>
      <c r="O3" s="10"/>
      <c r="P3" s="10"/>
      <c r="Q3" s="10"/>
      <c r="R3" s="21" t="s">
        <v>48</v>
      </c>
      <c r="S3" s="22" t="s">
        <v>51</v>
      </c>
      <c r="T3" s="22"/>
      <c r="U3" s="22"/>
      <c r="V3" s="10"/>
      <c r="W3" s="10"/>
      <c r="X3" s="10"/>
      <c r="Y3" s="11"/>
      <c r="Z3" s="34"/>
      <c r="AA3" s="8"/>
      <c r="AB3" s="34"/>
      <c r="AC3" s="8"/>
      <c r="AD3" s="31" t="s">
        <v>5</v>
      </c>
      <c r="AE3" s="31" t="s">
        <v>64</v>
      </c>
      <c r="AF3" s="8"/>
      <c r="AG3" s="8"/>
      <c r="AH3" s="8"/>
      <c r="AI3" s="8"/>
      <c r="AJ3" s="8"/>
      <c r="AK3" s="31" t="s">
        <v>63</v>
      </c>
      <c r="AL3" s="31"/>
      <c r="AM3" s="8"/>
      <c r="AN3" s="8"/>
      <c r="AO3" s="8"/>
      <c r="AP3" s="8"/>
      <c r="AQ3" s="8"/>
      <c r="AR3" s="8"/>
      <c r="AS3" s="8"/>
      <c r="AT3" s="8"/>
      <c r="AU3" s="8"/>
      <c r="AV3" s="8"/>
      <c r="AW3" s="8"/>
      <c r="AX3" s="8"/>
      <c r="AY3" s="8" t="s">
        <v>39</v>
      </c>
      <c r="AZ3" s="34"/>
      <c r="BA3" s="8"/>
      <c r="BB3" s="31" t="s">
        <v>5</v>
      </c>
      <c r="BC3" s="31" t="s">
        <v>64</v>
      </c>
      <c r="BD3" s="8"/>
      <c r="BE3" s="8"/>
      <c r="BF3" s="8"/>
      <c r="BG3" s="8"/>
      <c r="BH3" s="8"/>
      <c r="BI3" s="31" t="s">
        <v>63</v>
      </c>
      <c r="BJ3" s="31"/>
      <c r="BK3" s="8"/>
      <c r="BL3" s="8"/>
      <c r="BM3" s="8"/>
      <c r="BN3" s="8"/>
      <c r="BO3" s="8"/>
      <c r="BP3" s="8"/>
      <c r="BQ3" s="8"/>
      <c r="BR3" s="8"/>
      <c r="BS3" s="8"/>
      <c r="BT3" s="8"/>
      <c r="BU3" s="8"/>
      <c r="BV3" s="8"/>
      <c r="BW3" s="8" t="s">
        <v>39</v>
      </c>
      <c r="BX3" s="34"/>
      <c r="BY3" s="8"/>
      <c r="BZ3" s="31" t="s">
        <v>5</v>
      </c>
      <c r="CA3" s="31" t="s">
        <v>64</v>
      </c>
      <c r="CB3" s="8"/>
      <c r="CC3" s="8"/>
      <c r="CD3" s="8"/>
      <c r="CE3" s="8"/>
      <c r="CF3" s="8"/>
      <c r="CG3" s="31" t="s">
        <v>63</v>
      </c>
      <c r="CH3" s="31"/>
      <c r="CI3" s="8"/>
      <c r="CJ3" s="8"/>
      <c r="CK3" s="8"/>
      <c r="CL3" s="8"/>
      <c r="CM3" s="8"/>
      <c r="CN3" s="8"/>
      <c r="CO3" s="8"/>
      <c r="CP3" s="8"/>
      <c r="CQ3" s="8"/>
      <c r="CR3" s="8"/>
      <c r="CS3" s="8"/>
      <c r="CT3" s="8"/>
      <c r="CU3" s="8" t="s">
        <v>39</v>
      </c>
      <c r="CV3" s="34"/>
      <c r="CW3" s="8"/>
      <c r="CX3" s="31" t="s">
        <v>5</v>
      </c>
      <c r="CY3" s="31" t="s">
        <v>64</v>
      </c>
      <c r="CZ3" s="8"/>
      <c r="DA3" s="8"/>
      <c r="DB3" s="8"/>
      <c r="DC3" s="8"/>
      <c r="DD3" s="8"/>
      <c r="DE3" s="31" t="s">
        <v>63</v>
      </c>
      <c r="DF3" s="31"/>
      <c r="DG3" s="8"/>
      <c r="DH3" s="8"/>
      <c r="DI3" s="8"/>
      <c r="DJ3" s="8"/>
      <c r="DK3" s="8"/>
      <c r="DL3" s="8"/>
      <c r="DM3" s="8"/>
      <c r="DN3" s="8"/>
      <c r="DO3" s="8"/>
      <c r="DP3" s="8"/>
      <c r="DQ3" s="8"/>
      <c r="DR3" s="8"/>
      <c r="DS3" s="8" t="s">
        <v>39</v>
      </c>
      <c r="DT3" s="34"/>
      <c r="DU3" s="8"/>
      <c r="DV3" s="31" t="s">
        <v>5</v>
      </c>
      <c r="DW3" s="31" t="s">
        <v>64</v>
      </c>
      <c r="DX3" s="8"/>
      <c r="DY3" s="8"/>
      <c r="DZ3" s="8"/>
      <c r="EA3" s="8"/>
      <c r="EB3" s="8"/>
      <c r="EC3" s="31" t="s">
        <v>63</v>
      </c>
      <c r="ED3" s="31"/>
      <c r="EE3" s="8"/>
      <c r="EF3" s="8"/>
      <c r="EG3" s="8"/>
      <c r="EH3" s="8"/>
      <c r="EI3" s="8"/>
      <c r="EJ3" s="8"/>
      <c r="EK3" s="8"/>
      <c r="EL3" s="8"/>
      <c r="EM3" s="8"/>
      <c r="EN3" s="8"/>
      <c r="EO3" s="8"/>
      <c r="EP3" s="8"/>
      <c r="EQ3" s="8" t="s">
        <v>39</v>
      </c>
    </row>
    <row r="4" spans="1:148" ht="54" customHeight="1" x14ac:dyDescent="0.3">
      <c r="A4" s="13" t="s">
        <v>65</v>
      </c>
      <c r="B4" s="14" t="s">
        <v>6</v>
      </c>
      <c r="C4" s="13" t="s">
        <v>0</v>
      </c>
      <c r="D4" s="13" t="s">
        <v>1</v>
      </c>
      <c r="E4" s="14" t="s">
        <v>40</v>
      </c>
      <c r="F4" s="14" t="s">
        <v>41</v>
      </c>
      <c r="G4" s="10"/>
      <c r="H4" s="11"/>
      <c r="I4" s="18" t="s">
        <v>43</v>
      </c>
      <c r="J4" s="18" t="s">
        <v>35</v>
      </c>
      <c r="K4" s="18" t="s">
        <v>737</v>
      </c>
      <c r="L4" s="18" t="s">
        <v>735</v>
      </c>
      <c r="M4" s="23" t="s">
        <v>44</v>
      </c>
      <c r="N4" s="23" t="s">
        <v>45</v>
      </c>
      <c r="O4" s="23" t="s">
        <v>46</v>
      </c>
      <c r="P4" s="23" t="s">
        <v>47</v>
      </c>
      <c r="Q4" s="23" t="s">
        <v>101</v>
      </c>
      <c r="R4" s="11"/>
      <c r="S4" s="24" t="s">
        <v>49</v>
      </c>
      <c r="T4" s="24" t="s">
        <v>52</v>
      </c>
      <c r="U4" s="23" t="s">
        <v>25</v>
      </c>
      <c r="V4" s="20" t="s">
        <v>13</v>
      </c>
      <c r="W4" s="24" t="s">
        <v>14</v>
      </c>
      <c r="X4" s="24" t="s">
        <v>514</v>
      </c>
      <c r="Y4" s="24" t="s">
        <v>54</v>
      </c>
      <c r="Z4" s="33" t="s">
        <v>420</v>
      </c>
      <c r="AA4" s="7" t="s">
        <v>3</v>
      </c>
      <c r="AB4" s="33" t="s">
        <v>420</v>
      </c>
      <c r="AC4" s="7" t="s">
        <v>3</v>
      </c>
      <c r="AD4" s="8"/>
      <c r="AE4" s="2" t="s">
        <v>72</v>
      </c>
      <c r="AF4" s="9" t="s">
        <v>73</v>
      </c>
      <c r="AG4" s="2" t="s">
        <v>58</v>
      </c>
      <c r="AH4" s="2" t="s">
        <v>74</v>
      </c>
      <c r="AI4" s="9" t="s">
        <v>75</v>
      </c>
      <c r="AJ4" s="2" t="s">
        <v>61</v>
      </c>
      <c r="AK4" s="2" t="s">
        <v>56</v>
      </c>
      <c r="AL4" s="9" t="s">
        <v>57</v>
      </c>
      <c r="AM4" s="2" t="s">
        <v>58</v>
      </c>
      <c r="AN4" s="2" t="s">
        <v>59</v>
      </c>
      <c r="AO4" s="9" t="s">
        <v>60</v>
      </c>
      <c r="AP4" s="2" t="s">
        <v>61</v>
      </c>
      <c r="AQ4" s="2" t="s">
        <v>23</v>
      </c>
      <c r="AR4" s="2" t="s">
        <v>29</v>
      </c>
      <c r="AS4" s="2" t="s">
        <v>87</v>
      </c>
      <c r="AT4" s="2" t="s">
        <v>88</v>
      </c>
      <c r="AU4" s="2" t="s">
        <v>89</v>
      </c>
      <c r="AV4" s="2" t="s">
        <v>90</v>
      </c>
      <c r="AW4" s="2" t="s">
        <v>91</v>
      </c>
      <c r="AX4" s="2" t="s">
        <v>92</v>
      </c>
      <c r="AY4" s="8"/>
      <c r="AZ4" s="33" t="s">
        <v>420</v>
      </c>
      <c r="BA4" s="7" t="s">
        <v>3</v>
      </c>
      <c r="BB4" s="8"/>
      <c r="BC4" s="2" t="s">
        <v>280</v>
      </c>
      <c r="BD4" s="9" t="s">
        <v>281</v>
      </c>
      <c r="BE4" s="2" t="s">
        <v>58</v>
      </c>
      <c r="BF4" s="2" t="s">
        <v>282</v>
      </c>
      <c r="BG4" s="9" t="s">
        <v>283</v>
      </c>
      <c r="BH4" s="2" t="s">
        <v>61</v>
      </c>
      <c r="BI4" s="2" t="s">
        <v>56</v>
      </c>
      <c r="BJ4" s="9" t="s">
        <v>57</v>
      </c>
      <c r="BK4" s="2" t="s">
        <v>58</v>
      </c>
      <c r="BL4" s="2" t="s">
        <v>59</v>
      </c>
      <c r="BM4" s="9" t="s">
        <v>60</v>
      </c>
      <c r="BN4" s="2" t="s">
        <v>61</v>
      </c>
      <c r="BO4" s="2" t="s">
        <v>23</v>
      </c>
      <c r="BP4" s="2" t="s">
        <v>29</v>
      </c>
      <c r="BQ4" s="2" t="s">
        <v>87</v>
      </c>
      <c r="BR4" s="2" t="s">
        <v>88</v>
      </c>
      <c r="BS4" s="2" t="s">
        <v>89</v>
      </c>
      <c r="BT4" s="2" t="s">
        <v>90</v>
      </c>
      <c r="BU4" s="2" t="s">
        <v>91</v>
      </c>
      <c r="BV4" s="2" t="s">
        <v>92</v>
      </c>
      <c r="BW4" s="8"/>
      <c r="BX4" s="33" t="s">
        <v>420</v>
      </c>
      <c r="BY4" s="7" t="s">
        <v>3</v>
      </c>
      <c r="BZ4" s="8"/>
      <c r="CA4" s="2" t="s">
        <v>280</v>
      </c>
      <c r="CB4" s="9" t="s">
        <v>281</v>
      </c>
      <c r="CC4" s="2" t="s">
        <v>58</v>
      </c>
      <c r="CD4" s="2" t="s">
        <v>282</v>
      </c>
      <c r="CE4" s="9" t="s">
        <v>283</v>
      </c>
      <c r="CF4" s="2" t="s">
        <v>61</v>
      </c>
      <c r="CG4" s="2" t="s">
        <v>56</v>
      </c>
      <c r="CH4" s="9" t="s">
        <v>57</v>
      </c>
      <c r="CI4" s="2" t="s">
        <v>58</v>
      </c>
      <c r="CJ4" s="2" t="s">
        <v>59</v>
      </c>
      <c r="CK4" s="9" t="s">
        <v>60</v>
      </c>
      <c r="CL4" s="2" t="s">
        <v>61</v>
      </c>
      <c r="CM4" s="2" t="s">
        <v>23</v>
      </c>
      <c r="CN4" s="2" t="s">
        <v>29</v>
      </c>
      <c r="CO4" s="2" t="s">
        <v>87</v>
      </c>
      <c r="CP4" s="2" t="s">
        <v>88</v>
      </c>
      <c r="CQ4" s="2" t="s">
        <v>89</v>
      </c>
      <c r="CR4" s="2" t="s">
        <v>90</v>
      </c>
      <c r="CS4" s="2" t="s">
        <v>91</v>
      </c>
      <c r="CT4" s="2" t="s">
        <v>92</v>
      </c>
      <c r="CU4" s="8"/>
      <c r="CV4" s="33" t="s">
        <v>420</v>
      </c>
      <c r="CW4" s="7" t="s">
        <v>3</v>
      </c>
      <c r="CX4" s="8"/>
      <c r="CY4" s="2" t="s">
        <v>72</v>
      </c>
      <c r="CZ4" s="9" t="s">
        <v>73</v>
      </c>
      <c r="DA4" s="2" t="s">
        <v>58</v>
      </c>
      <c r="DB4" s="2" t="s">
        <v>74</v>
      </c>
      <c r="DC4" s="9" t="s">
        <v>75</v>
      </c>
      <c r="DD4" s="2" t="s">
        <v>61</v>
      </c>
      <c r="DE4" s="2" t="s">
        <v>56</v>
      </c>
      <c r="DF4" s="9" t="s">
        <v>57</v>
      </c>
      <c r="DG4" s="2" t="s">
        <v>58</v>
      </c>
      <c r="DH4" s="2" t="s">
        <v>59</v>
      </c>
      <c r="DI4" s="9" t="s">
        <v>60</v>
      </c>
      <c r="DJ4" s="2" t="s">
        <v>61</v>
      </c>
      <c r="DK4" s="2" t="s">
        <v>23</v>
      </c>
      <c r="DL4" s="2" t="s">
        <v>29</v>
      </c>
      <c r="DM4" s="2" t="s">
        <v>87</v>
      </c>
      <c r="DN4" s="2" t="s">
        <v>88</v>
      </c>
      <c r="DO4" s="2" t="s">
        <v>89</v>
      </c>
      <c r="DP4" s="2" t="s">
        <v>90</v>
      </c>
      <c r="DQ4" s="2" t="s">
        <v>91</v>
      </c>
      <c r="DR4" s="2" t="s">
        <v>92</v>
      </c>
      <c r="DS4" s="8"/>
      <c r="DT4" s="33" t="s">
        <v>420</v>
      </c>
      <c r="DU4" s="7" t="s">
        <v>3</v>
      </c>
      <c r="DV4" s="8"/>
      <c r="DW4" s="2" t="s">
        <v>280</v>
      </c>
      <c r="DX4" s="9" t="s">
        <v>281</v>
      </c>
      <c r="DY4" s="2" t="s">
        <v>58</v>
      </c>
      <c r="DZ4" s="2" t="s">
        <v>282</v>
      </c>
      <c r="EA4" s="9" t="s">
        <v>283</v>
      </c>
      <c r="EB4" s="2" t="s">
        <v>61</v>
      </c>
      <c r="EC4" s="2" t="s">
        <v>56</v>
      </c>
      <c r="ED4" s="9" t="s">
        <v>57</v>
      </c>
      <c r="EE4" s="2" t="s">
        <v>58</v>
      </c>
      <c r="EF4" s="2" t="s">
        <v>59</v>
      </c>
      <c r="EG4" s="9" t="s">
        <v>60</v>
      </c>
      <c r="EH4" s="2" t="s">
        <v>61</v>
      </c>
      <c r="EI4" s="2" t="s">
        <v>23</v>
      </c>
      <c r="EJ4" s="2" t="s">
        <v>29</v>
      </c>
      <c r="EK4" s="2" t="s">
        <v>87</v>
      </c>
      <c r="EL4" s="2" t="s">
        <v>88</v>
      </c>
      <c r="EM4" s="2" t="s">
        <v>89</v>
      </c>
      <c r="EN4" s="2" t="s">
        <v>90</v>
      </c>
      <c r="EO4" s="2" t="s">
        <v>91</v>
      </c>
      <c r="EP4" s="2" t="s">
        <v>92</v>
      </c>
      <c r="EQ4" s="8"/>
    </row>
    <row r="5" spans="1:148" x14ac:dyDescent="0.3">
      <c r="A5" s="5"/>
      <c r="B5" s="4"/>
      <c r="C5" s="5"/>
      <c r="D5" s="5"/>
      <c r="E5" s="5"/>
      <c r="F5" s="5"/>
      <c r="G5" s="10"/>
      <c r="H5" s="11"/>
      <c r="I5" s="4"/>
      <c r="J5" s="4"/>
      <c r="K5" s="4"/>
      <c r="L5" s="4"/>
      <c r="M5" s="11"/>
      <c r="N5" s="11"/>
      <c r="O5" s="11"/>
      <c r="P5" s="4"/>
      <c r="Q5" s="4"/>
      <c r="R5" s="11"/>
      <c r="S5" s="5"/>
      <c r="T5" s="5"/>
      <c r="W5" s="5"/>
      <c r="Y5" s="5"/>
      <c r="AD5" s="8"/>
      <c r="AE5" s="8"/>
      <c r="AF5" s="8"/>
      <c r="AG5" s="2"/>
      <c r="AH5" s="2"/>
      <c r="AI5" s="2"/>
      <c r="AJ5" s="9"/>
      <c r="AK5" s="2"/>
      <c r="AL5" s="2"/>
      <c r="AM5" s="9"/>
      <c r="AN5" s="2"/>
      <c r="AP5" s="9"/>
      <c r="AQ5" s="9"/>
      <c r="AR5" s="9"/>
      <c r="AS5" s="9"/>
      <c r="AT5" s="9"/>
      <c r="AU5" s="9"/>
      <c r="AV5" s="9"/>
      <c r="AW5" s="9"/>
      <c r="AX5" s="9"/>
      <c r="AY5" s="8"/>
      <c r="BB5" s="8"/>
      <c r="BC5" s="8"/>
      <c r="BD5" s="8"/>
      <c r="BE5" s="2"/>
      <c r="BF5" s="2"/>
      <c r="BG5" s="2"/>
      <c r="BH5" s="9"/>
      <c r="BI5" s="2"/>
      <c r="BJ5" s="2"/>
      <c r="BK5" s="9"/>
      <c r="BL5" s="2"/>
      <c r="BN5" s="9"/>
      <c r="BO5" s="9"/>
      <c r="BP5" s="9"/>
      <c r="BQ5" s="9"/>
      <c r="BR5" s="9"/>
      <c r="BS5" s="9"/>
      <c r="BT5" s="9"/>
      <c r="BU5" s="9"/>
      <c r="BV5" s="9"/>
      <c r="BW5" s="8"/>
      <c r="BZ5" s="8"/>
      <c r="CA5" s="8"/>
      <c r="CB5" s="8"/>
      <c r="CC5" s="2"/>
      <c r="CD5" s="2"/>
      <c r="CE5" s="2"/>
      <c r="CF5" s="9"/>
      <c r="CG5" s="2"/>
      <c r="CH5" s="2"/>
      <c r="CI5" s="9"/>
      <c r="CJ5" s="2"/>
      <c r="CL5" s="9"/>
      <c r="CM5" s="9"/>
      <c r="CN5" s="9"/>
      <c r="CO5" s="9"/>
      <c r="CP5" s="9"/>
      <c r="CQ5" s="9"/>
      <c r="CR5" s="9"/>
      <c r="CS5" s="9"/>
      <c r="CT5" s="9"/>
      <c r="CU5" s="8"/>
      <c r="CX5" s="8"/>
      <c r="CY5" s="8"/>
      <c r="CZ5" s="8"/>
      <c r="DA5" s="2"/>
      <c r="DB5" s="2"/>
      <c r="DC5" s="2"/>
      <c r="DD5" s="9"/>
      <c r="DE5" s="2"/>
      <c r="DF5" s="2"/>
      <c r="DG5" s="9"/>
      <c r="DH5" s="2"/>
      <c r="DJ5" s="9"/>
      <c r="DK5" s="9"/>
      <c r="DL5" s="9"/>
      <c r="DM5" s="9"/>
      <c r="DN5" s="9"/>
      <c r="DO5" s="9"/>
      <c r="DP5" s="9"/>
      <c r="DQ5" s="9"/>
      <c r="DR5" s="9"/>
      <c r="DS5" s="8"/>
      <c r="DV5" s="8"/>
      <c r="DW5" s="8"/>
      <c r="DX5" s="8"/>
      <c r="DY5" s="2"/>
      <c r="DZ5" s="2"/>
      <c r="EA5" s="2"/>
      <c r="EB5" s="9"/>
      <c r="EC5" s="2"/>
      <c r="ED5" s="2"/>
      <c r="EE5" s="9"/>
      <c r="EF5" s="2"/>
      <c r="EH5" s="9"/>
      <c r="EI5" s="9"/>
      <c r="EJ5" s="9"/>
      <c r="EK5" s="9"/>
      <c r="EL5" s="9"/>
      <c r="EM5" s="9"/>
      <c r="EN5" s="9"/>
      <c r="EO5" s="9"/>
      <c r="EP5" s="9"/>
      <c r="EQ5" s="8"/>
    </row>
    <row r="6" spans="1:148" ht="106.5" customHeight="1" x14ac:dyDescent="0.3">
      <c r="A6" s="5"/>
      <c r="B6" s="12"/>
      <c r="C6" s="12"/>
      <c r="D6" s="12"/>
      <c r="E6" s="3" t="s">
        <v>12</v>
      </c>
      <c r="F6" s="3" t="s">
        <v>12</v>
      </c>
      <c r="G6" s="3" t="s">
        <v>42</v>
      </c>
      <c r="H6" s="3" t="s">
        <v>31</v>
      </c>
      <c r="I6" s="3" t="s">
        <v>66</v>
      </c>
      <c r="J6" s="3"/>
      <c r="K6" s="3" t="s">
        <v>12</v>
      </c>
      <c r="L6" s="3" t="s">
        <v>736</v>
      </c>
      <c r="M6" s="3"/>
      <c r="N6" s="3"/>
      <c r="O6" s="3"/>
      <c r="P6" s="12"/>
      <c r="Q6" s="12"/>
      <c r="R6" s="3"/>
      <c r="S6" s="3" t="s">
        <v>50</v>
      </c>
      <c r="T6" s="3" t="s">
        <v>53</v>
      </c>
      <c r="U6" s="3" t="s">
        <v>26</v>
      </c>
      <c r="V6" s="3" t="s">
        <v>17</v>
      </c>
      <c r="W6" s="3" t="s">
        <v>15</v>
      </c>
      <c r="X6" s="3" t="s">
        <v>16</v>
      </c>
      <c r="Y6" s="3" t="s">
        <v>55</v>
      </c>
      <c r="Z6" s="36" t="s">
        <v>426</v>
      </c>
      <c r="AA6" s="3" t="s">
        <v>425</v>
      </c>
      <c r="AB6" s="36" t="s">
        <v>426</v>
      </c>
      <c r="AC6" s="3" t="s">
        <v>425</v>
      </c>
      <c r="AD6" s="3" t="s">
        <v>424</v>
      </c>
      <c r="AF6" s="3"/>
      <c r="AG6" s="12"/>
      <c r="AH6" s="12"/>
      <c r="AI6" s="12"/>
      <c r="AJ6" s="12"/>
      <c r="AK6" s="12"/>
      <c r="AL6" s="12"/>
      <c r="AM6" s="12"/>
      <c r="AN6" s="12"/>
      <c r="AO6" s="12"/>
      <c r="AP6" s="12"/>
      <c r="AQ6" s="12"/>
      <c r="AR6" s="12"/>
      <c r="AS6" s="12"/>
      <c r="AT6" s="12"/>
      <c r="AU6" s="12"/>
      <c r="AV6" s="12"/>
      <c r="AW6" s="12"/>
      <c r="AX6" s="12"/>
      <c r="AY6" s="3" t="s">
        <v>20</v>
      </c>
      <c r="AZ6" s="36" t="s">
        <v>426</v>
      </c>
      <c r="BA6" s="3" t="s">
        <v>425</v>
      </c>
      <c r="BB6" s="3" t="s">
        <v>424</v>
      </c>
      <c r="BD6" s="3"/>
      <c r="BE6" s="12"/>
      <c r="BF6" s="12"/>
      <c r="BG6" s="12"/>
      <c r="BH6" s="12"/>
      <c r="BI6" s="12"/>
      <c r="BJ6" s="12"/>
      <c r="BK6" s="12"/>
      <c r="BL6" s="12"/>
      <c r="BM6" s="12"/>
      <c r="BN6" s="12"/>
      <c r="BO6" s="12"/>
      <c r="BP6" s="12"/>
      <c r="BQ6" s="12"/>
      <c r="BR6" s="12"/>
      <c r="BS6" s="12"/>
      <c r="BT6" s="12"/>
      <c r="BU6" s="12"/>
      <c r="BV6" s="12"/>
      <c r="BW6" s="3" t="s">
        <v>20</v>
      </c>
      <c r="BX6" s="36" t="s">
        <v>426</v>
      </c>
      <c r="BY6" s="3" t="s">
        <v>425</v>
      </c>
      <c r="BZ6" s="3" t="s">
        <v>424</v>
      </c>
      <c r="CB6" s="3"/>
      <c r="CC6" s="12"/>
      <c r="CD6" s="12"/>
      <c r="CE6" s="12"/>
      <c r="CF6" s="12"/>
      <c r="CG6" s="12"/>
      <c r="CH6" s="12"/>
      <c r="CI6" s="12"/>
      <c r="CJ6" s="12"/>
      <c r="CK6" s="12"/>
      <c r="CL6" s="12"/>
      <c r="CM6" s="12"/>
      <c r="CN6" s="12"/>
      <c r="CO6" s="12"/>
      <c r="CP6" s="12"/>
      <c r="CQ6" s="12"/>
      <c r="CR6" s="12"/>
      <c r="CS6" s="12"/>
      <c r="CT6" s="12"/>
      <c r="CU6" s="3" t="s">
        <v>20</v>
      </c>
      <c r="CV6" s="36" t="s">
        <v>428</v>
      </c>
      <c r="CW6" s="3" t="s">
        <v>4</v>
      </c>
      <c r="CX6" s="3" t="s">
        <v>427</v>
      </c>
      <c r="CZ6" s="3"/>
      <c r="DA6" s="12"/>
      <c r="DB6" s="12"/>
      <c r="DC6" s="12"/>
      <c r="DD6" s="12"/>
      <c r="DE6" s="12"/>
      <c r="DF6" s="12"/>
      <c r="DG6" s="12"/>
      <c r="DH6" s="12"/>
      <c r="DI6" s="12"/>
      <c r="DJ6" s="12"/>
      <c r="DK6" s="12"/>
      <c r="DL6" s="12"/>
      <c r="DM6" s="12"/>
      <c r="DN6" s="12"/>
      <c r="DO6" s="12"/>
      <c r="DP6" s="12"/>
      <c r="DQ6" s="12"/>
      <c r="DR6" s="12"/>
      <c r="DS6" s="3" t="s">
        <v>20</v>
      </c>
      <c r="DT6" s="36" t="s">
        <v>428</v>
      </c>
      <c r="DU6" s="3" t="s">
        <v>4</v>
      </c>
      <c r="DV6" s="3" t="s">
        <v>427</v>
      </c>
      <c r="DX6" s="3"/>
      <c r="DY6" s="12"/>
      <c r="DZ6" s="12"/>
      <c r="EA6" s="12"/>
      <c r="EB6" s="12"/>
      <c r="EC6" s="12"/>
      <c r="ED6" s="12"/>
      <c r="EE6" s="12"/>
      <c r="EF6" s="12"/>
      <c r="EG6" s="12"/>
      <c r="EH6" s="12"/>
      <c r="EI6" s="12"/>
      <c r="EJ6" s="12"/>
      <c r="EK6" s="12"/>
      <c r="EL6" s="12"/>
      <c r="EM6" s="12"/>
      <c r="EN6" s="12"/>
      <c r="EO6" s="12"/>
      <c r="EP6" s="12"/>
      <c r="EQ6" s="3" t="s">
        <v>20</v>
      </c>
      <c r="ER6" s="1"/>
    </row>
    <row r="7" spans="1:148" ht="129.6" x14ac:dyDescent="0.3">
      <c r="A7" t="s">
        <v>67</v>
      </c>
      <c r="B7" t="s">
        <v>156</v>
      </c>
      <c r="C7" s="1" t="s">
        <v>68</v>
      </c>
      <c r="D7" t="s">
        <v>69</v>
      </c>
      <c r="E7" t="s">
        <v>22</v>
      </c>
      <c r="F7" t="s">
        <v>22</v>
      </c>
      <c r="G7" t="s">
        <v>70</v>
      </c>
      <c r="H7" t="s">
        <v>21</v>
      </c>
      <c r="I7" t="s">
        <v>21</v>
      </c>
      <c r="J7" t="s">
        <v>82</v>
      </c>
      <c r="M7">
        <v>25.3</v>
      </c>
      <c r="N7">
        <v>5.5</v>
      </c>
      <c r="O7">
        <v>25.2</v>
      </c>
      <c r="P7">
        <v>3.1</v>
      </c>
      <c r="Q7" s="1" t="s">
        <v>155</v>
      </c>
      <c r="T7" t="s">
        <v>78</v>
      </c>
      <c r="U7" s="1" t="s">
        <v>77</v>
      </c>
      <c r="V7" s="1" t="s">
        <v>76</v>
      </c>
      <c r="Z7" s="65" t="s">
        <v>891</v>
      </c>
      <c r="AA7" s="1" t="s">
        <v>892</v>
      </c>
      <c r="AB7" s="35" t="s">
        <v>421</v>
      </c>
      <c r="AC7" s="1" t="s">
        <v>430</v>
      </c>
      <c r="AD7" t="s">
        <v>424</v>
      </c>
      <c r="AE7">
        <v>9.4</v>
      </c>
      <c r="AF7">
        <v>1.44</v>
      </c>
      <c r="AG7">
        <v>11</v>
      </c>
      <c r="AH7">
        <v>7.64</v>
      </c>
      <c r="AI7">
        <v>0.93</v>
      </c>
      <c r="AJ7">
        <v>9</v>
      </c>
      <c r="AK7">
        <v>10.4</v>
      </c>
      <c r="AL7">
        <v>1.1499999999999999</v>
      </c>
      <c r="AM7">
        <v>11</v>
      </c>
      <c r="AN7">
        <v>8.33</v>
      </c>
      <c r="AO7">
        <v>0.88</v>
      </c>
      <c r="AP7">
        <v>9</v>
      </c>
      <c r="AQ7" s="1" t="s">
        <v>433</v>
      </c>
      <c r="AW7">
        <f>(AK7-AE7)/AE7*100</f>
        <v>10.638297872340425</v>
      </c>
      <c r="AX7">
        <f>(AN7-AH7)/AH7*100</f>
        <v>9.0314136125654496</v>
      </c>
      <c r="AY7" s="66"/>
      <c r="AZ7" s="35" t="s">
        <v>429</v>
      </c>
      <c r="BA7" s="1" t="s">
        <v>430</v>
      </c>
      <c r="BB7" t="s">
        <v>424</v>
      </c>
      <c r="BC7">
        <v>7.01</v>
      </c>
      <c r="BD7">
        <v>0.95</v>
      </c>
      <c r="BE7">
        <v>11</v>
      </c>
      <c r="BF7">
        <v>5.87</v>
      </c>
      <c r="BG7">
        <v>0.62</v>
      </c>
      <c r="BH7">
        <v>9</v>
      </c>
      <c r="BI7">
        <v>7.74</v>
      </c>
      <c r="BJ7">
        <v>0.68</v>
      </c>
      <c r="BK7">
        <v>11</v>
      </c>
      <c r="BL7">
        <v>6.51</v>
      </c>
      <c r="BM7">
        <v>0.56999999999999995</v>
      </c>
      <c r="BN7">
        <v>9</v>
      </c>
      <c r="BO7" s="1" t="s">
        <v>434</v>
      </c>
      <c r="BU7">
        <f>(BI7-BC7)/BC7*100</f>
        <v>10.413694721825969</v>
      </c>
      <c r="BV7">
        <f>(BL7-BF7)/BF7*100</f>
        <v>10.902896081771715</v>
      </c>
      <c r="BW7" s="1" t="s">
        <v>1071</v>
      </c>
      <c r="BX7" s="35" t="s">
        <v>432</v>
      </c>
      <c r="BY7" s="1" t="s">
        <v>597</v>
      </c>
      <c r="BZ7" t="s">
        <v>436</v>
      </c>
      <c r="CA7">
        <v>55.23</v>
      </c>
      <c r="CB7">
        <v>4.4000000000000004</v>
      </c>
      <c r="CC7">
        <v>11</v>
      </c>
      <c r="CD7">
        <v>47.3</v>
      </c>
      <c r="CE7">
        <v>9.5</v>
      </c>
      <c r="CF7">
        <v>9</v>
      </c>
      <c r="CG7">
        <v>53.4</v>
      </c>
      <c r="CH7">
        <v>8</v>
      </c>
      <c r="CI7">
        <v>11</v>
      </c>
      <c r="CJ7">
        <v>47.2</v>
      </c>
      <c r="CK7">
        <v>6.5</v>
      </c>
      <c r="CL7">
        <v>9</v>
      </c>
      <c r="CM7" s="1" t="s">
        <v>594</v>
      </c>
      <c r="CS7">
        <f>(CG7-CA7)/CA7*100</f>
        <v>-3.3134166214014091</v>
      </c>
      <c r="CT7">
        <f>(CJ7-CD7)/CD7*100</f>
        <v>-0.21141649048624592</v>
      </c>
      <c r="CU7" s="1" t="s">
        <v>596</v>
      </c>
      <c r="CV7" s="35" t="s">
        <v>193</v>
      </c>
      <c r="CW7" s="1" t="s">
        <v>435</v>
      </c>
      <c r="DQ7" t="e">
        <f>(DE7-CY7)/CY7*100</f>
        <v>#DIV/0!</v>
      </c>
      <c r="DR7" t="e">
        <f>(DH7-DB7)/DB7*100</f>
        <v>#DIV/0!</v>
      </c>
      <c r="DS7" s="1" t="s">
        <v>438</v>
      </c>
      <c r="DT7" s="35" t="s">
        <v>432</v>
      </c>
      <c r="DV7" t="s">
        <v>436</v>
      </c>
      <c r="DW7">
        <v>55.23</v>
      </c>
      <c r="DX7">
        <v>4.4000000000000004</v>
      </c>
      <c r="DY7">
        <v>11</v>
      </c>
      <c r="DZ7">
        <v>47.3</v>
      </c>
      <c r="EA7">
        <v>9.5</v>
      </c>
      <c r="EB7">
        <v>9</v>
      </c>
      <c r="EC7">
        <v>53.4</v>
      </c>
      <c r="ED7">
        <v>8</v>
      </c>
      <c r="EE7">
        <v>11</v>
      </c>
      <c r="EF7">
        <v>47.2</v>
      </c>
      <c r="EG7">
        <v>6.5</v>
      </c>
      <c r="EH7">
        <v>9</v>
      </c>
      <c r="EI7" t="s">
        <v>437</v>
      </c>
      <c r="EO7">
        <f>(EC7-DW7)/DW7*100</f>
        <v>-3.3134166214014091</v>
      </c>
      <c r="EP7">
        <f>(EF7-DZ7)/DZ7*100</f>
        <v>-0.21141649048624592</v>
      </c>
      <c r="EQ7" s="1" t="s">
        <v>439</v>
      </c>
    </row>
    <row r="8" spans="1:148" ht="43.2" x14ac:dyDescent="0.3">
      <c r="A8" t="s">
        <v>67</v>
      </c>
      <c r="B8" t="s">
        <v>156</v>
      </c>
      <c r="C8" s="1" t="s">
        <v>68</v>
      </c>
      <c r="D8" t="s">
        <v>69</v>
      </c>
      <c r="E8" t="s">
        <v>22</v>
      </c>
      <c r="F8" t="s">
        <v>22</v>
      </c>
      <c r="G8" t="s">
        <v>70</v>
      </c>
      <c r="H8" t="s">
        <v>21</v>
      </c>
      <c r="I8" t="s">
        <v>21</v>
      </c>
      <c r="J8" t="s">
        <v>37</v>
      </c>
      <c r="M8">
        <v>22.6</v>
      </c>
      <c r="N8">
        <v>3.1</v>
      </c>
      <c r="O8">
        <v>23</v>
      </c>
      <c r="P8">
        <v>2.7</v>
      </c>
      <c r="Q8" s="1" t="s">
        <v>155</v>
      </c>
      <c r="R8" s="1" t="s">
        <v>85</v>
      </c>
      <c r="T8" t="s">
        <v>71</v>
      </c>
      <c r="U8" t="s">
        <v>86</v>
      </c>
      <c r="V8" t="s">
        <v>84</v>
      </c>
      <c r="W8" t="s">
        <v>84</v>
      </c>
      <c r="X8" t="s">
        <v>84</v>
      </c>
      <c r="AA8" s="1"/>
      <c r="AB8" s="35" t="s">
        <v>421</v>
      </c>
      <c r="AC8" s="1" t="s">
        <v>430</v>
      </c>
      <c r="AD8" t="s">
        <v>424</v>
      </c>
      <c r="AG8" s="1" t="s">
        <v>83</v>
      </c>
      <c r="AH8" t="s">
        <v>84</v>
      </c>
      <c r="AI8" t="s">
        <v>84</v>
      </c>
      <c r="AJ8" t="s">
        <v>84</v>
      </c>
      <c r="AM8" s="1" t="s">
        <v>83</v>
      </c>
      <c r="AN8" t="s">
        <v>84</v>
      </c>
      <c r="AO8" t="s">
        <v>84</v>
      </c>
      <c r="AP8" t="s">
        <v>84</v>
      </c>
      <c r="AW8" t="e">
        <f>(AK8-AE8)/AE8*100</f>
        <v>#DIV/0!</v>
      </c>
      <c r="AX8" t="e">
        <f t="shared" ref="AX8:AX34" si="0">(AN8-AH8)/AH8*100</f>
        <v>#VALUE!</v>
      </c>
      <c r="AZ8" s="35" t="s">
        <v>429</v>
      </c>
      <c r="BA8" s="1" t="s">
        <v>430</v>
      </c>
      <c r="BB8" t="s">
        <v>424</v>
      </c>
      <c r="BE8" s="1" t="s">
        <v>83</v>
      </c>
      <c r="BF8" t="s">
        <v>84</v>
      </c>
      <c r="BG8" t="s">
        <v>84</v>
      </c>
      <c r="BH8" t="s">
        <v>84</v>
      </c>
      <c r="BK8" s="1" t="s">
        <v>83</v>
      </c>
      <c r="BL8" t="s">
        <v>84</v>
      </c>
      <c r="BM8" t="s">
        <v>84</v>
      </c>
      <c r="BN8" t="s">
        <v>84</v>
      </c>
      <c r="BU8" t="e">
        <f t="shared" ref="BU8:BU33" si="1">(BI8-BC8)/BC8*100</f>
        <v>#DIV/0!</v>
      </c>
      <c r="BV8" t="e">
        <f t="shared" ref="BV8:BV21" si="2">(BL8-BF8)/BF8*100</f>
        <v>#VALUE!</v>
      </c>
      <c r="BX8" s="35" t="s">
        <v>432</v>
      </c>
      <c r="BY8" s="1" t="s">
        <v>430</v>
      </c>
      <c r="BZ8" t="s">
        <v>436</v>
      </c>
      <c r="CC8" s="1" t="s">
        <v>83</v>
      </c>
      <c r="CD8" t="s">
        <v>84</v>
      </c>
      <c r="CE8" t="s">
        <v>84</v>
      </c>
      <c r="CF8" t="s">
        <v>84</v>
      </c>
      <c r="CI8" s="1" t="s">
        <v>83</v>
      </c>
      <c r="CJ8" t="s">
        <v>84</v>
      </c>
      <c r="CK8" t="s">
        <v>84</v>
      </c>
      <c r="CL8" t="s">
        <v>84</v>
      </c>
      <c r="CS8" t="e">
        <f t="shared" ref="CS8:CS52" si="3">(CG8-CA8)/CA8*100</f>
        <v>#DIV/0!</v>
      </c>
      <c r="CT8" t="e">
        <f t="shared" ref="CT8:CT52" si="4">(CJ8-CD8)/CD8*100</f>
        <v>#VALUE!</v>
      </c>
      <c r="CW8" s="1"/>
      <c r="DA8" s="1"/>
      <c r="DG8" s="1"/>
      <c r="DQ8" t="e">
        <f t="shared" ref="DQ8:DQ50" si="5">(DE8-CY8)/CY8*100</f>
        <v>#DIV/0!</v>
      </c>
      <c r="DR8" t="e">
        <f t="shared" ref="DR8:DR50" si="6">(DH8-DB8)/DB8*100</f>
        <v>#DIV/0!</v>
      </c>
      <c r="DU8" s="1"/>
      <c r="DY8" s="1" t="s">
        <v>83</v>
      </c>
      <c r="DZ8" t="s">
        <v>84</v>
      </c>
      <c r="EA8" t="s">
        <v>84</v>
      </c>
      <c r="EB8" t="s">
        <v>84</v>
      </c>
      <c r="EE8" s="1" t="s">
        <v>83</v>
      </c>
      <c r="EF8" t="s">
        <v>84</v>
      </c>
      <c r="EG8" t="s">
        <v>84</v>
      </c>
      <c r="EH8" t="s">
        <v>84</v>
      </c>
      <c r="EO8" t="e">
        <f t="shared" ref="EO8:EO50" si="7">(EC8-DW8)/DW8*100</f>
        <v>#DIV/0!</v>
      </c>
      <c r="EP8" t="e">
        <f t="shared" ref="EP8:EP50" si="8">(EF8-DZ8)/DZ8*100</f>
        <v>#VALUE!</v>
      </c>
    </row>
    <row r="9" spans="1:148" ht="115.2" x14ac:dyDescent="0.3">
      <c r="A9" t="s">
        <v>112</v>
      </c>
      <c r="B9">
        <v>2020</v>
      </c>
      <c r="C9" s="1" t="s">
        <v>113</v>
      </c>
      <c r="D9" s="1" t="s">
        <v>114</v>
      </c>
      <c r="E9" t="s">
        <v>22</v>
      </c>
      <c r="F9" t="s">
        <v>21</v>
      </c>
      <c r="G9" t="s">
        <v>100</v>
      </c>
      <c r="H9" t="s">
        <v>21</v>
      </c>
      <c r="I9" t="s">
        <v>21</v>
      </c>
      <c r="J9" t="s">
        <v>71</v>
      </c>
      <c r="M9">
        <v>23</v>
      </c>
      <c r="N9">
        <v>2</v>
      </c>
      <c r="O9">
        <v>23</v>
      </c>
      <c r="P9">
        <v>1</v>
      </c>
      <c r="Q9" t="s">
        <v>202</v>
      </c>
      <c r="S9" t="s">
        <v>203</v>
      </c>
      <c r="T9" t="s">
        <v>204</v>
      </c>
      <c r="U9" t="s">
        <v>126</v>
      </c>
      <c r="V9" t="s">
        <v>109</v>
      </c>
      <c r="W9" s="1" t="s">
        <v>205</v>
      </c>
      <c r="Z9" s="65" t="s">
        <v>442</v>
      </c>
      <c r="AA9" s="1" t="s">
        <v>443</v>
      </c>
      <c r="AC9" s="1"/>
      <c r="AG9" s="1"/>
      <c r="AM9" s="1"/>
      <c r="AW9" t="e">
        <f t="shared" ref="AW9:AW24" si="9">(AK9-AE9)/AE9*100</f>
        <v>#DIV/0!</v>
      </c>
      <c r="AX9" t="e">
        <f t="shared" si="0"/>
        <v>#DIV/0!</v>
      </c>
      <c r="BA9" s="1"/>
      <c r="BE9" s="1"/>
      <c r="BK9" s="1"/>
      <c r="BU9" t="e">
        <f t="shared" si="1"/>
        <v>#DIV/0!</v>
      </c>
      <c r="BV9" t="e">
        <f t="shared" si="2"/>
        <v>#DIV/0!</v>
      </c>
      <c r="BY9" s="1"/>
      <c r="CC9" s="1"/>
      <c r="CI9" s="1"/>
      <c r="CS9" t="e">
        <f t="shared" si="3"/>
        <v>#DIV/0!</v>
      </c>
      <c r="CT9" t="e">
        <f t="shared" si="4"/>
        <v>#DIV/0!</v>
      </c>
      <c r="CW9" s="1"/>
      <c r="DA9" s="1"/>
      <c r="DG9" s="1"/>
      <c r="DQ9" t="e">
        <f t="shared" si="5"/>
        <v>#DIV/0!</v>
      </c>
      <c r="DR9" t="e">
        <f t="shared" si="6"/>
        <v>#DIV/0!</v>
      </c>
      <c r="DU9" s="1"/>
      <c r="DY9" s="1"/>
      <c r="EE9" s="1"/>
      <c r="EO9" t="e">
        <f t="shared" si="7"/>
        <v>#DIV/0!</v>
      </c>
      <c r="EP9" t="e">
        <f t="shared" si="8"/>
        <v>#DIV/0!</v>
      </c>
    </row>
    <row r="10" spans="1:148" s="6" customFormat="1" ht="43.2" x14ac:dyDescent="0.3">
      <c r="A10" s="6" t="s">
        <v>112</v>
      </c>
      <c r="B10" s="6">
        <v>2020</v>
      </c>
      <c r="C10" s="43" t="s">
        <v>113</v>
      </c>
      <c r="D10" s="43" t="s">
        <v>114</v>
      </c>
      <c r="J10" s="43" t="s">
        <v>221</v>
      </c>
      <c r="K10" s="43"/>
      <c r="L10" s="43"/>
      <c r="W10" s="43"/>
      <c r="Z10" s="35"/>
      <c r="AA10" s="43"/>
      <c r="AB10" s="35"/>
      <c r="AC10" s="43"/>
      <c r="AG10" s="43"/>
      <c r="AM10" s="43"/>
      <c r="AW10" s="6" t="e">
        <f t="shared" si="9"/>
        <v>#DIV/0!</v>
      </c>
      <c r="AX10" s="6" t="e">
        <f t="shared" si="0"/>
        <v>#DIV/0!</v>
      </c>
      <c r="AZ10" s="35"/>
      <c r="BA10" s="43"/>
      <c r="BE10" s="43"/>
      <c r="BK10" s="43"/>
      <c r="BU10" s="6" t="e">
        <f t="shared" si="1"/>
        <v>#DIV/0!</v>
      </c>
      <c r="BV10" s="6" t="e">
        <f t="shared" si="2"/>
        <v>#DIV/0!</v>
      </c>
      <c r="BX10" s="35"/>
      <c r="BY10" s="43"/>
      <c r="CC10" s="43"/>
      <c r="CI10" s="43"/>
      <c r="CS10" t="e">
        <f t="shared" si="3"/>
        <v>#DIV/0!</v>
      </c>
      <c r="CT10" t="e">
        <f t="shared" si="4"/>
        <v>#DIV/0!</v>
      </c>
      <c r="CV10" s="35"/>
      <c r="CW10" s="43"/>
      <c r="DA10" s="43"/>
      <c r="DG10" s="43"/>
      <c r="DQ10" t="e">
        <f t="shared" si="5"/>
        <v>#DIV/0!</v>
      </c>
      <c r="DR10" t="e">
        <f t="shared" si="6"/>
        <v>#DIV/0!</v>
      </c>
      <c r="DT10" s="35"/>
      <c r="DU10" s="43"/>
      <c r="DY10" s="43"/>
      <c r="EE10" s="43"/>
      <c r="EO10" t="e">
        <f t="shared" si="7"/>
        <v>#DIV/0!</v>
      </c>
      <c r="EP10" t="e">
        <f t="shared" si="8"/>
        <v>#DIV/0!</v>
      </c>
    </row>
    <row r="11" spans="1:148" ht="129.6" x14ac:dyDescent="0.3">
      <c r="A11" t="s">
        <v>116</v>
      </c>
      <c r="B11">
        <v>2021</v>
      </c>
      <c r="C11" s="1" t="s">
        <v>117</v>
      </c>
      <c r="D11" s="1" t="s">
        <v>118</v>
      </c>
      <c r="E11" t="s">
        <v>22</v>
      </c>
      <c r="F11" t="s">
        <v>21</v>
      </c>
      <c r="G11" t="s">
        <v>100</v>
      </c>
      <c r="H11" t="s">
        <v>21</v>
      </c>
      <c r="I11" t="s">
        <v>21</v>
      </c>
      <c r="J11" t="s">
        <v>71</v>
      </c>
      <c r="K11" t="s">
        <v>21</v>
      </c>
      <c r="L11" s="1" t="s">
        <v>756</v>
      </c>
      <c r="M11" s="41" t="s">
        <v>222</v>
      </c>
      <c r="N11" s="41" t="s">
        <v>223</v>
      </c>
      <c r="O11" t="s">
        <v>180</v>
      </c>
      <c r="P11" t="s">
        <v>181</v>
      </c>
      <c r="Q11" t="s">
        <v>224</v>
      </c>
      <c r="R11" s="1"/>
      <c r="S11" t="s">
        <v>96</v>
      </c>
      <c r="T11" t="s">
        <v>105</v>
      </c>
      <c r="U11" t="s">
        <v>108</v>
      </c>
      <c r="V11" s="1" t="s">
        <v>231</v>
      </c>
      <c r="W11" s="1" t="s">
        <v>232</v>
      </c>
      <c r="X11" t="s">
        <v>233</v>
      </c>
      <c r="Z11" s="65" t="s">
        <v>893</v>
      </c>
      <c r="AA11" s="1" t="s">
        <v>444</v>
      </c>
      <c r="AC11" s="1" t="s">
        <v>898</v>
      </c>
      <c r="AG11" s="1"/>
      <c r="AM11" s="1"/>
      <c r="AW11" t="e">
        <f t="shared" si="9"/>
        <v>#DIV/0!</v>
      </c>
      <c r="AX11" t="e">
        <f t="shared" si="0"/>
        <v>#DIV/0!</v>
      </c>
      <c r="AY11" s="67" t="s">
        <v>894</v>
      </c>
      <c r="BA11" s="1"/>
      <c r="BE11" s="1"/>
      <c r="BK11" s="1"/>
      <c r="BU11" t="e">
        <f t="shared" si="1"/>
        <v>#DIV/0!</v>
      </c>
      <c r="BV11" t="e">
        <f t="shared" si="2"/>
        <v>#DIV/0!</v>
      </c>
      <c r="BW11" s="1" t="s">
        <v>895</v>
      </c>
      <c r="BY11" s="1"/>
      <c r="CC11" s="1"/>
      <c r="CI11" s="1"/>
      <c r="CS11" t="e">
        <f t="shared" si="3"/>
        <v>#DIV/0!</v>
      </c>
      <c r="CT11" t="e">
        <f t="shared" si="4"/>
        <v>#DIV/0!</v>
      </c>
      <c r="CU11" s="1" t="s">
        <v>896</v>
      </c>
      <c r="CW11" s="1"/>
      <c r="DA11" s="1"/>
      <c r="DG11" s="1"/>
      <c r="DQ11" t="e">
        <f t="shared" si="5"/>
        <v>#DIV/0!</v>
      </c>
      <c r="DR11" t="e">
        <f t="shared" si="6"/>
        <v>#DIV/0!</v>
      </c>
      <c r="DU11" s="1"/>
      <c r="DY11" s="1"/>
      <c r="EE11" s="1"/>
      <c r="EO11" t="e">
        <f t="shared" si="7"/>
        <v>#DIV/0!</v>
      </c>
      <c r="EP11" t="e">
        <f t="shared" si="8"/>
        <v>#DIV/0!</v>
      </c>
    </row>
    <row r="12" spans="1:148" ht="110.4" x14ac:dyDescent="0.3">
      <c r="A12" s="67" t="s">
        <v>744</v>
      </c>
      <c r="B12">
        <v>2013</v>
      </c>
      <c r="C12" s="1" t="s">
        <v>139</v>
      </c>
      <c r="D12" s="1" t="s">
        <v>120</v>
      </c>
      <c r="E12" t="s">
        <v>22</v>
      </c>
      <c r="F12" t="s">
        <v>22</v>
      </c>
      <c r="G12" t="s">
        <v>140</v>
      </c>
      <c r="H12" t="s">
        <v>21</v>
      </c>
      <c r="I12" t="s">
        <v>22</v>
      </c>
      <c r="J12" t="s">
        <v>93</v>
      </c>
      <c r="M12">
        <v>20.8</v>
      </c>
      <c r="N12">
        <v>3.8</v>
      </c>
      <c r="O12">
        <v>18.399999999999999</v>
      </c>
      <c r="P12">
        <v>1.3</v>
      </c>
      <c r="Q12" s="1" t="s">
        <v>709</v>
      </c>
      <c r="R12" s="67" t="s">
        <v>817</v>
      </c>
      <c r="S12" s="1" t="s">
        <v>712</v>
      </c>
      <c r="T12" t="s">
        <v>93</v>
      </c>
      <c r="U12" t="s">
        <v>126</v>
      </c>
      <c r="V12" t="s">
        <v>307</v>
      </c>
      <c r="W12" s="1" t="s">
        <v>714</v>
      </c>
      <c r="X12" s="1" t="s">
        <v>713</v>
      </c>
      <c r="Y12" s="2" t="s">
        <v>718</v>
      </c>
      <c r="Z12" s="1" t="s">
        <v>900</v>
      </c>
      <c r="AA12" s="1" t="s">
        <v>899</v>
      </c>
      <c r="AB12" s="1" t="s">
        <v>905</v>
      </c>
      <c r="AC12" s="1" t="s">
        <v>901</v>
      </c>
      <c r="AD12" s="1" t="s">
        <v>751</v>
      </c>
      <c r="AE12">
        <v>803</v>
      </c>
      <c r="AF12">
        <v>110</v>
      </c>
      <c r="AG12">
        <v>10</v>
      </c>
      <c r="AH12">
        <v>1113</v>
      </c>
      <c r="AI12">
        <v>83</v>
      </c>
      <c r="AJ12">
        <v>9</v>
      </c>
      <c r="AK12">
        <v>744</v>
      </c>
      <c r="AL12">
        <v>55</v>
      </c>
      <c r="AM12">
        <v>10</v>
      </c>
      <c r="AN12">
        <v>1027</v>
      </c>
      <c r="AO12">
        <v>71</v>
      </c>
      <c r="AP12">
        <v>9</v>
      </c>
      <c r="AW12">
        <f t="shared" si="9"/>
        <v>-7.3474470734744708</v>
      </c>
      <c r="AX12">
        <f t="shared" si="0"/>
        <v>-7.7268643306379152</v>
      </c>
      <c r="AY12" s="74" t="s">
        <v>716</v>
      </c>
      <c r="AZ12" s="1" t="s">
        <v>902</v>
      </c>
      <c r="BA12" s="1" t="s">
        <v>903</v>
      </c>
      <c r="BB12" t="s">
        <v>751</v>
      </c>
      <c r="BC12">
        <v>5.47</v>
      </c>
      <c r="BD12">
        <v>0.23</v>
      </c>
      <c r="BE12">
        <v>10</v>
      </c>
      <c r="BF12">
        <v>6.66</v>
      </c>
      <c r="BG12">
        <v>0.43</v>
      </c>
      <c r="BH12">
        <v>9</v>
      </c>
      <c r="BI12">
        <v>5.4</v>
      </c>
      <c r="BJ12">
        <v>0.19</v>
      </c>
      <c r="BK12">
        <v>10</v>
      </c>
      <c r="BL12">
        <v>6.53</v>
      </c>
      <c r="BM12">
        <v>0.42</v>
      </c>
      <c r="BN12">
        <v>9</v>
      </c>
      <c r="BU12">
        <f t="shared" si="1"/>
        <v>-1.279707495429605</v>
      </c>
      <c r="BV12">
        <f t="shared" si="2"/>
        <v>-1.9519519519519504</v>
      </c>
      <c r="BW12" s="75" t="s">
        <v>717</v>
      </c>
      <c r="BX12" s="1" t="s">
        <v>904</v>
      </c>
      <c r="BY12" s="1" t="s">
        <v>908</v>
      </c>
      <c r="BZ12" t="s">
        <v>751</v>
      </c>
      <c r="CA12">
        <v>36.03</v>
      </c>
      <c r="CB12">
        <v>1.97</v>
      </c>
      <c r="CC12">
        <v>10</v>
      </c>
      <c r="CD12">
        <v>44.9</v>
      </c>
      <c r="CE12">
        <v>3.2</v>
      </c>
      <c r="CF12">
        <v>9</v>
      </c>
      <c r="CG12">
        <v>35</v>
      </c>
      <c r="CH12">
        <v>1.29</v>
      </c>
      <c r="CI12">
        <v>10</v>
      </c>
      <c r="CJ12">
        <v>42.7</v>
      </c>
      <c r="CK12">
        <v>3.42</v>
      </c>
      <c r="CL12">
        <v>9</v>
      </c>
      <c r="CS12">
        <f t="shared" si="3"/>
        <v>-2.8587288370802142</v>
      </c>
      <c r="CT12">
        <f t="shared" si="4"/>
        <v>-4.8997772828507706</v>
      </c>
      <c r="CV12" s="76"/>
      <c r="DQ12" t="e">
        <f t="shared" si="5"/>
        <v>#DIV/0!</v>
      </c>
      <c r="DR12" t="e">
        <f t="shared" si="6"/>
        <v>#DIV/0!</v>
      </c>
      <c r="DT12" s="76"/>
      <c r="EO12" t="e">
        <f t="shared" si="7"/>
        <v>#DIV/0!</v>
      </c>
      <c r="EP12" t="e">
        <f t="shared" si="8"/>
        <v>#DIV/0!</v>
      </c>
    </row>
    <row r="13" spans="1:148" s="6" customFormat="1" ht="72" x14ac:dyDescent="0.3">
      <c r="A13" s="72" t="s">
        <v>743</v>
      </c>
      <c r="B13" s="6">
        <v>2013</v>
      </c>
      <c r="C13" s="43" t="s">
        <v>139</v>
      </c>
      <c r="D13" s="43" t="s">
        <v>120</v>
      </c>
      <c r="E13" s="6" t="s">
        <v>22</v>
      </c>
      <c r="F13" s="6" t="s">
        <v>22</v>
      </c>
      <c r="G13" s="6" t="s">
        <v>140</v>
      </c>
      <c r="H13" s="6" t="s">
        <v>21</v>
      </c>
      <c r="I13" s="6" t="s">
        <v>22</v>
      </c>
      <c r="J13" s="43" t="s">
        <v>708</v>
      </c>
      <c r="K13" s="43"/>
      <c r="L13" s="43"/>
      <c r="M13" s="6">
        <v>20.2</v>
      </c>
      <c r="N13" s="6">
        <v>3.1</v>
      </c>
      <c r="O13" s="6">
        <v>18.600000000000001</v>
      </c>
      <c r="P13" s="6">
        <v>1</v>
      </c>
      <c r="Q13" s="43" t="s">
        <v>709</v>
      </c>
      <c r="R13" s="72" t="s">
        <v>817</v>
      </c>
      <c r="S13" s="43" t="s">
        <v>712</v>
      </c>
      <c r="T13" s="6" t="s">
        <v>710</v>
      </c>
      <c r="U13" s="6" t="s">
        <v>126</v>
      </c>
      <c r="V13" s="6" t="s">
        <v>307</v>
      </c>
      <c r="W13" s="43" t="s">
        <v>715</v>
      </c>
      <c r="X13" s="43" t="s">
        <v>713</v>
      </c>
      <c r="Y13" s="43" t="s">
        <v>711</v>
      </c>
      <c r="Z13" s="35"/>
      <c r="AB13" s="43" t="s">
        <v>906</v>
      </c>
      <c r="AC13" s="43" t="s">
        <v>901</v>
      </c>
      <c r="AD13" s="43" t="s">
        <v>751</v>
      </c>
      <c r="AE13" s="6">
        <v>800</v>
      </c>
      <c r="AF13" s="6">
        <v>67</v>
      </c>
      <c r="AG13" s="6">
        <v>6</v>
      </c>
      <c r="AH13" s="6">
        <v>1095</v>
      </c>
      <c r="AI13" s="6">
        <v>132</v>
      </c>
      <c r="AJ13" s="6">
        <v>14</v>
      </c>
      <c r="AK13" s="6">
        <v>753</v>
      </c>
      <c r="AL13" s="6">
        <v>36</v>
      </c>
      <c r="AM13" s="6">
        <v>6</v>
      </c>
      <c r="AN13" s="6">
        <v>991</v>
      </c>
      <c r="AO13" s="6">
        <v>95</v>
      </c>
      <c r="AP13" s="6">
        <v>14</v>
      </c>
      <c r="AW13" s="6">
        <f t="shared" si="9"/>
        <v>-5.875</v>
      </c>
      <c r="AX13" s="6">
        <f t="shared" si="0"/>
        <v>-9.4977168949771684</v>
      </c>
      <c r="AZ13" s="43" t="s">
        <v>902</v>
      </c>
      <c r="BA13" s="43" t="s">
        <v>903</v>
      </c>
      <c r="BB13" s="6" t="s">
        <v>751</v>
      </c>
      <c r="BC13" s="6">
        <v>5.36</v>
      </c>
      <c r="BD13" s="6">
        <v>0.24</v>
      </c>
      <c r="BE13" s="6">
        <v>6</v>
      </c>
      <c r="BF13" s="6">
        <v>6.44</v>
      </c>
      <c r="BG13" s="6">
        <v>0.34</v>
      </c>
      <c r="BH13" s="6">
        <v>14</v>
      </c>
      <c r="BI13" s="6">
        <v>5.2</v>
      </c>
      <c r="BJ13" s="6">
        <v>0.19</v>
      </c>
      <c r="BK13" s="6">
        <v>6</v>
      </c>
      <c r="BL13" s="6">
        <v>6.2</v>
      </c>
      <c r="BM13" s="6">
        <v>0.31</v>
      </c>
      <c r="BN13" s="6">
        <v>14</v>
      </c>
      <c r="BU13" s="6">
        <f t="shared" si="1"/>
        <v>-2.985074626865674</v>
      </c>
      <c r="BV13" s="6">
        <f t="shared" si="2"/>
        <v>-3.7267080745341645</v>
      </c>
      <c r="BX13" s="43" t="s">
        <v>904</v>
      </c>
      <c r="BY13" s="43" t="s">
        <v>908</v>
      </c>
      <c r="BZ13" s="6" t="s">
        <v>751</v>
      </c>
      <c r="CA13" s="6">
        <v>35.049999999999997</v>
      </c>
      <c r="CB13" s="6">
        <v>1.3</v>
      </c>
      <c r="CC13" s="6">
        <v>6</v>
      </c>
      <c r="CD13" s="6">
        <v>43.47</v>
      </c>
      <c r="CE13" s="6">
        <v>2.84</v>
      </c>
      <c r="CF13" s="6">
        <v>14</v>
      </c>
      <c r="CG13" s="6">
        <v>33.24</v>
      </c>
      <c r="CH13" s="6">
        <v>1.29</v>
      </c>
      <c r="CI13" s="6">
        <v>6</v>
      </c>
      <c r="CJ13" s="6">
        <v>40.04</v>
      </c>
      <c r="CK13" s="6">
        <v>2.17</v>
      </c>
      <c r="CL13" s="6">
        <v>14</v>
      </c>
      <c r="CS13" s="6">
        <f t="shared" si="3"/>
        <v>-5.1640513552068343</v>
      </c>
      <c r="CT13" s="6">
        <f t="shared" si="4"/>
        <v>-7.8904991948470196</v>
      </c>
      <c r="CV13" s="35"/>
      <c r="DQ13" s="6" t="e">
        <f t="shared" si="5"/>
        <v>#DIV/0!</v>
      </c>
      <c r="DR13" s="6" t="e">
        <f t="shared" si="6"/>
        <v>#DIV/0!</v>
      </c>
      <c r="DT13" s="35"/>
      <c r="EO13" s="6" t="e">
        <f t="shared" si="7"/>
        <v>#DIV/0!</v>
      </c>
      <c r="EP13" s="6" t="e">
        <f t="shared" si="8"/>
        <v>#DIV/0!</v>
      </c>
    </row>
    <row r="14" spans="1:148" s="6" customFormat="1" ht="57.6" x14ac:dyDescent="0.3">
      <c r="A14" s="72" t="s">
        <v>744</v>
      </c>
      <c r="B14" s="6">
        <v>2013</v>
      </c>
      <c r="C14" s="43" t="s">
        <v>139</v>
      </c>
      <c r="D14" s="43" t="s">
        <v>120</v>
      </c>
      <c r="E14" s="6" t="s">
        <v>22</v>
      </c>
      <c r="F14" s="6" t="s">
        <v>22</v>
      </c>
      <c r="G14" s="6" t="s">
        <v>140</v>
      </c>
      <c r="H14" s="6" t="s">
        <v>21</v>
      </c>
      <c r="I14" s="6" t="s">
        <v>22</v>
      </c>
      <c r="J14" s="43" t="s">
        <v>37</v>
      </c>
      <c r="K14" s="43"/>
      <c r="L14" s="43"/>
      <c r="M14" s="6">
        <v>19.7</v>
      </c>
      <c r="N14" s="6">
        <v>1.4</v>
      </c>
      <c r="O14" s="6">
        <v>20.9</v>
      </c>
      <c r="P14" s="6">
        <v>4.4000000000000004</v>
      </c>
      <c r="Q14" s="43" t="s">
        <v>709</v>
      </c>
      <c r="R14" s="72" t="s">
        <v>817</v>
      </c>
      <c r="S14" s="6" t="s">
        <v>193</v>
      </c>
      <c r="T14" s="6" t="s">
        <v>37</v>
      </c>
      <c r="U14" s="6" t="s">
        <v>193</v>
      </c>
      <c r="V14" s="6" t="s">
        <v>193</v>
      </c>
      <c r="W14" s="6" t="s">
        <v>193</v>
      </c>
      <c r="X14" s="6" t="s">
        <v>193</v>
      </c>
      <c r="Z14" s="35"/>
      <c r="AB14" s="43" t="s">
        <v>907</v>
      </c>
      <c r="AC14" s="43" t="s">
        <v>901</v>
      </c>
      <c r="AD14" s="43" t="s">
        <v>751</v>
      </c>
      <c r="AE14" s="6">
        <v>772</v>
      </c>
      <c r="AF14" s="6">
        <v>95</v>
      </c>
      <c r="AG14" s="6">
        <v>7</v>
      </c>
      <c r="AH14" s="6">
        <v>1151</v>
      </c>
      <c r="AI14" s="6">
        <v>124</v>
      </c>
      <c r="AJ14" s="6">
        <v>9</v>
      </c>
      <c r="AK14" s="6">
        <v>770</v>
      </c>
      <c r="AL14" s="6">
        <v>85</v>
      </c>
      <c r="AM14" s="6">
        <v>7</v>
      </c>
      <c r="AN14" s="6">
        <v>1060</v>
      </c>
      <c r="AO14" s="6">
        <v>108</v>
      </c>
      <c r="AP14" s="6">
        <v>9</v>
      </c>
      <c r="AW14" s="6">
        <f t="shared" si="9"/>
        <v>-0.2590673575129534</v>
      </c>
      <c r="AX14" s="6">
        <f t="shared" si="0"/>
        <v>-7.9061685490877496</v>
      </c>
      <c r="AZ14" s="43" t="s">
        <v>902</v>
      </c>
      <c r="BA14" s="43" t="s">
        <v>903</v>
      </c>
      <c r="BB14" s="6" t="s">
        <v>751</v>
      </c>
      <c r="BC14" s="6">
        <v>5.49</v>
      </c>
      <c r="BD14" s="6">
        <v>0.31</v>
      </c>
      <c r="BE14" s="6">
        <v>7</v>
      </c>
      <c r="BF14" s="6">
        <v>6.86</v>
      </c>
      <c r="BG14" s="6">
        <v>0.67</v>
      </c>
      <c r="BH14" s="6">
        <v>9</v>
      </c>
      <c r="BI14" s="6">
        <v>5.46</v>
      </c>
      <c r="BJ14" s="6">
        <v>0.35</v>
      </c>
      <c r="BK14" s="6">
        <v>7</v>
      </c>
      <c r="BL14" s="6">
        <v>6.75</v>
      </c>
      <c r="BM14" s="6">
        <v>0.66</v>
      </c>
      <c r="BN14" s="6">
        <v>9</v>
      </c>
      <c r="BU14" s="6">
        <f t="shared" si="1"/>
        <v>-0.54644808743169848</v>
      </c>
      <c r="BV14" s="6">
        <f t="shared" si="2"/>
        <v>-1.6034985422740571</v>
      </c>
      <c r="BX14" s="43" t="s">
        <v>904</v>
      </c>
      <c r="BY14" s="43" t="s">
        <v>908</v>
      </c>
      <c r="BZ14" s="6" t="s">
        <v>751</v>
      </c>
      <c r="CA14" s="6">
        <v>35.53</v>
      </c>
      <c r="CB14" s="6">
        <v>2.0699999999999998</v>
      </c>
      <c r="CC14" s="6">
        <v>7</v>
      </c>
      <c r="CD14" s="6">
        <v>45.1</v>
      </c>
      <c r="CE14" s="6">
        <v>5.46</v>
      </c>
      <c r="CF14" s="6">
        <v>9</v>
      </c>
      <c r="CG14" s="6">
        <v>35.25</v>
      </c>
      <c r="CH14" s="6">
        <v>2.29</v>
      </c>
      <c r="CI14" s="6">
        <v>7</v>
      </c>
      <c r="CJ14" s="6">
        <v>43.94</v>
      </c>
      <c r="CK14" s="6">
        <v>4.8600000000000003</v>
      </c>
      <c r="CL14" s="6">
        <v>9</v>
      </c>
      <c r="CS14" s="6">
        <f t="shared" si="3"/>
        <v>-0.78806642274134842</v>
      </c>
      <c r="CT14" s="6">
        <f t="shared" si="4"/>
        <v>-2.5720620842572144</v>
      </c>
      <c r="CV14" s="35"/>
      <c r="DQ14" s="6" t="e">
        <f t="shared" si="5"/>
        <v>#DIV/0!</v>
      </c>
      <c r="DR14" s="6" t="e">
        <f t="shared" si="6"/>
        <v>#DIV/0!</v>
      </c>
      <c r="DT14" s="35"/>
      <c r="EO14" s="6" t="e">
        <f t="shared" si="7"/>
        <v>#DIV/0!</v>
      </c>
      <c r="EP14" s="6" t="e">
        <f t="shared" si="8"/>
        <v>#DIV/0!</v>
      </c>
    </row>
    <row r="15" spans="1:148" ht="100.8" x14ac:dyDescent="0.3">
      <c r="A15" t="s">
        <v>143</v>
      </c>
      <c r="B15">
        <v>2014</v>
      </c>
      <c r="C15" s="1" t="s">
        <v>144</v>
      </c>
      <c r="D15" s="1" t="s">
        <v>145</v>
      </c>
      <c r="E15" t="s">
        <v>22</v>
      </c>
      <c r="F15" t="s">
        <v>21</v>
      </c>
      <c r="G15" s="1" t="s">
        <v>455</v>
      </c>
      <c r="H15" s="1" t="s">
        <v>21</v>
      </c>
      <c r="I15" s="1" t="s">
        <v>445</v>
      </c>
      <c r="J15" s="1" t="s">
        <v>297</v>
      </c>
      <c r="K15" s="1" t="s">
        <v>21</v>
      </c>
      <c r="L15" s="1" t="s">
        <v>741</v>
      </c>
      <c r="M15" s="45" t="s">
        <v>447</v>
      </c>
      <c r="N15" s="41" t="s">
        <v>448</v>
      </c>
      <c r="O15" s="1" t="s">
        <v>180</v>
      </c>
      <c r="P15" s="1" t="s">
        <v>181</v>
      </c>
      <c r="Q15" t="s">
        <v>297</v>
      </c>
      <c r="R15" s="1" t="s">
        <v>446</v>
      </c>
      <c r="S15" t="s">
        <v>103</v>
      </c>
      <c r="T15" s="1" t="s">
        <v>449</v>
      </c>
      <c r="U15" t="s">
        <v>453</v>
      </c>
      <c r="V15" s="1" t="s">
        <v>454</v>
      </c>
      <c r="W15" s="1" t="s">
        <v>450</v>
      </c>
      <c r="X15" s="1" t="s">
        <v>452</v>
      </c>
      <c r="Y15" s="67" t="s">
        <v>451</v>
      </c>
      <c r="Z15" s="65" t="s">
        <v>745</v>
      </c>
      <c r="AA15" s="1" t="s">
        <v>746</v>
      </c>
      <c r="AB15" s="65" t="s">
        <v>749</v>
      </c>
      <c r="AC15" t="s">
        <v>750</v>
      </c>
      <c r="AD15" t="s">
        <v>751</v>
      </c>
      <c r="AE15">
        <v>76</v>
      </c>
      <c r="AF15">
        <v>44</v>
      </c>
      <c r="AG15">
        <v>11</v>
      </c>
      <c r="AH15">
        <v>49</v>
      </c>
      <c r="AI15">
        <v>32</v>
      </c>
      <c r="AJ15">
        <v>44</v>
      </c>
      <c r="AK15">
        <v>180</v>
      </c>
      <c r="AL15">
        <v>167</v>
      </c>
      <c r="AM15">
        <v>11</v>
      </c>
      <c r="AN15">
        <v>111</v>
      </c>
      <c r="AO15">
        <v>59</v>
      </c>
      <c r="AP15">
        <v>44</v>
      </c>
      <c r="AW15">
        <f t="shared" si="9"/>
        <v>136.84210526315789</v>
      </c>
      <c r="AX15">
        <f t="shared" si="0"/>
        <v>126.53061224489797</v>
      </c>
      <c r="AZ15" s="65" t="s">
        <v>747</v>
      </c>
      <c r="BA15" t="s">
        <v>748</v>
      </c>
      <c r="BB15" t="s">
        <v>751</v>
      </c>
      <c r="BC15">
        <v>89</v>
      </c>
      <c r="BD15">
        <v>62</v>
      </c>
      <c r="BE15">
        <v>11</v>
      </c>
      <c r="BF15">
        <v>47</v>
      </c>
      <c r="BG15">
        <v>26</v>
      </c>
      <c r="BH15">
        <v>44</v>
      </c>
      <c r="BI15">
        <v>163</v>
      </c>
      <c r="BJ15">
        <v>86</v>
      </c>
      <c r="BK15">
        <v>11</v>
      </c>
      <c r="BL15">
        <v>92</v>
      </c>
      <c r="BM15">
        <v>44</v>
      </c>
      <c r="BN15">
        <v>44</v>
      </c>
      <c r="BU15">
        <f t="shared" si="1"/>
        <v>83.146067415730343</v>
      </c>
      <c r="BV15">
        <f t="shared" si="2"/>
        <v>95.744680851063833</v>
      </c>
      <c r="BW15" s="1" t="s">
        <v>752</v>
      </c>
      <c r="CS15" t="e">
        <f t="shared" si="3"/>
        <v>#DIV/0!</v>
      </c>
      <c r="CT15" t="e">
        <f t="shared" si="4"/>
        <v>#DIV/0!</v>
      </c>
      <c r="DQ15" t="e">
        <f t="shared" si="5"/>
        <v>#DIV/0!</v>
      </c>
      <c r="DR15" t="e">
        <f t="shared" si="6"/>
        <v>#DIV/0!</v>
      </c>
      <c r="EO15" t="e">
        <f t="shared" si="7"/>
        <v>#DIV/0!</v>
      </c>
      <c r="EP15" t="e">
        <f t="shared" si="8"/>
        <v>#DIV/0!</v>
      </c>
    </row>
    <row r="16" spans="1:148" ht="129.6" x14ac:dyDescent="0.3">
      <c r="A16" t="s">
        <v>149</v>
      </c>
      <c r="B16">
        <v>1996</v>
      </c>
      <c r="C16" s="1" t="s">
        <v>150</v>
      </c>
      <c r="D16" s="1" t="s">
        <v>151</v>
      </c>
      <c r="E16" t="s">
        <v>22</v>
      </c>
      <c r="F16" t="s">
        <v>22</v>
      </c>
      <c r="G16" t="s">
        <v>70</v>
      </c>
      <c r="H16" t="s">
        <v>21</v>
      </c>
      <c r="I16" t="s">
        <v>21</v>
      </c>
      <c r="J16" t="s">
        <v>105</v>
      </c>
      <c r="K16" t="s">
        <v>21</v>
      </c>
      <c r="L16" t="s">
        <v>741</v>
      </c>
      <c r="M16">
        <v>26</v>
      </c>
      <c r="N16" t="s">
        <v>719</v>
      </c>
      <c r="O16">
        <v>25</v>
      </c>
      <c r="P16" t="s">
        <v>720</v>
      </c>
      <c r="Q16" s="1" t="s">
        <v>723</v>
      </c>
      <c r="R16" s="67" t="s">
        <v>724</v>
      </c>
      <c r="S16" t="s">
        <v>96</v>
      </c>
      <c r="T16" t="s">
        <v>105</v>
      </c>
      <c r="U16" t="s">
        <v>186</v>
      </c>
      <c r="V16" t="s">
        <v>109</v>
      </c>
      <c r="W16" s="1" t="s">
        <v>725</v>
      </c>
      <c r="X16" s="1" t="s">
        <v>726</v>
      </c>
      <c r="Y16" s="1" t="s">
        <v>732</v>
      </c>
      <c r="Z16" s="65" t="s">
        <v>728</v>
      </c>
      <c r="AA16" t="s">
        <v>729</v>
      </c>
      <c r="AB16" s="65" t="s">
        <v>730</v>
      </c>
      <c r="AC16" s="1" t="s">
        <v>731</v>
      </c>
      <c r="AD16" s="1" t="s">
        <v>467</v>
      </c>
      <c r="AE16">
        <v>933</v>
      </c>
      <c r="AF16">
        <v>101</v>
      </c>
      <c r="AG16">
        <v>6</v>
      </c>
      <c r="AH16">
        <v>646</v>
      </c>
      <c r="AI16">
        <v>93</v>
      </c>
      <c r="AJ16">
        <v>10</v>
      </c>
      <c r="AK16">
        <v>946</v>
      </c>
      <c r="AL16">
        <v>95</v>
      </c>
      <c r="AM16">
        <v>6</v>
      </c>
      <c r="AN16">
        <v>682</v>
      </c>
      <c r="AO16">
        <v>76</v>
      </c>
      <c r="AP16">
        <v>10</v>
      </c>
      <c r="AW16">
        <f t="shared" si="9"/>
        <v>1.3933547695605575</v>
      </c>
      <c r="AX16">
        <f t="shared" si="0"/>
        <v>5.5727554179566559</v>
      </c>
      <c r="AY16" s="1" t="s">
        <v>734</v>
      </c>
      <c r="AZ16" s="65" t="s">
        <v>727</v>
      </c>
      <c r="BA16" t="s">
        <v>729</v>
      </c>
      <c r="BB16" t="s">
        <v>467</v>
      </c>
      <c r="BC16">
        <v>660</v>
      </c>
      <c r="BD16">
        <v>83</v>
      </c>
      <c r="BE16">
        <v>6</v>
      </c>
      <c r="BF16">
        <v>445</v>
      </c>
      <c r="BG16">
        <v>51</v>
      </c>
      <c r="BH16">
        <v>10</v>
      </c>
      <c r="BI16">
        <v>669</v>
      </c>
      <c r="BJ16">
        <v>63</v>
      </c>
      <c r="BK16">
        <v>6</v>
      </c>
      <c r="BL16">
        <v>490</v>
      </c>
      <c r="BM16">
        <v>64</v>
      </c>
      <c r="BN16">
        <v>10</v>
      </c>
      <c r="BU16">
        <f t="shared" si="1"/>
        <v>1.3636363636363635</v>
      </c>
      <c r="BV16">
        <f t="shared" si="2"/>
        <v>10.112359550561797</v>
      </c>
      <c r="BW16" s="1" t="s">
        <v>733</v>
      </c>
      <c r="CS16" t="e">
        <f t="shared" si="3"/>
        <v>#DIV/0!</v>
      </c>
      <c r="CT16" t="e">
        <f t="shared" si="4"/>
        <v>#DIV/0!</v>
      </c>
      <c r="DQ16" t="e">
        <f t="shared" si="5"/>
        <v>#DIV/0!</v>
      </c>
      <c r="DR16" t="e">
        <f t="shared" si="6"/>
        <v>#DIV/0!</v>
      </c>
      <c r="EO16" t="e">
        <f t="shared" si="7"/>
        <v>#DIV/0!</v>
      </c>
      <c r="EP16" t="e">
        <f t="shared" si="8"/>
        <v>#DIV/0!</v>
      </c>
    </row>
    <row r="17" spans="1:147" s="6" customFormat="1" ht="43.2" x14ac:dyDescent="0.3">
      <c r="A17" s="6" t="s">
        <v>149</v>
      </c>
      <c r="B17" s="6">
        <v>1996</v>
      </c>
      <c r="C17" s="43" t="s">
        <v>150</v>
      </c>
      <c r="D17" s="43" t="s">
        <v>151</v>
      </c>
      <c r="E17" s="6" t="s">
        <v>22</v>
      </c>
      <c r="F17" s="6" t="s">
        <v>22</v>
      </c>
      <c r="G17" s="6" t="s">
        <v>70</v>
      </c>
      <c r="H17" s="6" t="s">
        <v>21</v>
      </c>
      <c r="I17" s="6" t="s">
        <v>21</v>
      </c>
      <c r="J17" s="6" t="s">
        <v>37</v>
      </c>
      <c r="K17" s="6" t="s">
        <v>21</v>
      </c>
      <c r="L17" s="6" t="s">
        <v>741</v>
      </c>
      <c r="M17" s="6">
        <v>24</v>
      </c>
      <c r="N17" s="6" t="s">
        <v>721</v>
      </c>
      <c r="O17" s="6">
        <v>24</v>
      </c>
      <c r="P17" s="6" t="s">
        <v>722</v>
      </c>
      <c r="Q17" s="43" t="s">
        <v>723</v>
      </c>
      <c r="R17" s="72" t="s">
        <v>724</v>
      </c>
      <c r="S17" s="6" t="s">
        <v>94</v>
      </c>
      <c r="T17" s="6" t="s">
        <v>193</v>
      </c>
      <c r="U17" s="6" t="s">
        <v>193</v>
      </c>
      <c r="V17" s="6" t="s">
        <v>193</v>
      </c>
      <c r="W17" s="6" t="s">
        <v>193</v>
      </c>
      <c r="X17" s="6" t="s">
        <v>193</v>
      </c>
      <c r="Z17" s="65" t="s">
        <v>728</v>
      </c>
      <c r="AA17" s="6" t="s">
        <v>729</v>
      </c>
      <c r="AB17" s="65" t="s">
        <v>730</v>
      </c>
      <c r="AC17" s="6" t="s">
        <v>729</v>
      </c>
      <c r="AD17" s="43" t="s">
        <v>467</v>
      </c>
      <c r="AE17" s="6" t="s">
        <v>275</v>
      </c>
      <c r="AF17" s="6" t="s">
        <v>275</v>
      </c>
      <c r="AG17" s="6">
        <v>5</v>
      </c>
      <c r="AH17" s="6" t="s">
        <v>275</v>
      </c>
      <c r="AI17" s="6" t="s">
        <v>275</v>
      </c>
      <c r="AJ17" s="6">
        <v>5</v>
      </c>
      <c r="AK17" s="6" t="s">
        <v>275</v>
      </c>
      <c r="AL17" s="6" t="s">
        <v>275</v>
      </c>
      <c r="AM17" s="6">
        <v>5</v>
      </c>
      <c r="AN17" s="6" t="s">
        <v>275</v>
      </c>
      <c r="AO17" s="6" t="s">
        <v>275</v>
      </c>
      <c r="AP17" s="6">
        <v>5</v>
      </c>
      <c r="AW17" s="6" t="e">
        <f t="shared" si="9"/>
        <v>#VALUE!</v>
      </c>
      <c r="AX17" s="6" t="e">
        <f t="shared" si="0"/>
        <v>#VALUE!</v>
      </c>
      <c r="AY17" s="43"/>
      <c r="AZ17" s="65" t="s">
        <v>727</v>
      </c>
      <c r="BA17" s="6" t="s">
        <v>729</v>
      </c>
      <c r="BB17" s="6" t="s">
        <v>467</v>
      </c>
      <c r="BU17" s="6" t="e">
        <f t="shared" si="1"/>
        <v>#DIV/0!</v>
      </c>
      <c r="BV17" s="6" t="e">
        <f t="shared" si="2"/>
        <v>#DIV/0!</v>
      </c>
      <c r="BX17" s="35"/>
      <c r="CV17" s="35"/>
      <c r="DT17" s="35"/>
    </row>
    <row r="18" spans="1:147" ht="100.8" x14ac:dyDescent="0.3">
      <c r="A18" t="s">
        <v>152</v>
      </c>
      <c r="B18">
        <v>2017</v>
      </c>
      <c r="C18" s="1" t="s">
        <v>153</v>
      </c>
      <c r="D18" s="1" t="s">
        <v>154</v>
      </c>
      <c r="E18" t="s">
        <v>22</v>
      </c>
      <c r="F18" t="s">
        <v>21</v>
      </c>
      <c r="G18" t="s">
        <v>100</v>
      </c>
      <c r="H18" t="s">
        <v>21</v>
      </c>
      <c r="I18" t="s">
        <v>21</v>
      </c>
      <c r="J18" t="s">
        <v>193</v>
      </c>
      <c r="K18" t="s">
        <v>22</v>
      </c>
      <c r="L18" s="1" t="s">
        <v>822</v>
      </c>
      <c r="M18">
        <v>29</v>
      </c>
      <c r="N18" s="1" t="s">
        <v>819</v>
      </c>
      <c r="O18">
        <v>30</v>
      </c>
      <c r="P18" s="1" t="s">
        <v>820</v>
      </c>
      <c r="Q18" s="1" t="s">
        <v>821</v>
      </c>
      <c r="R18" s="67" t="s">
        <v>828</v>
      </c>
      <c r="S18" s="1" t="s">
        <v>827</v>
      </c>
      <c r="T18" t="s">
        <v>93</v>
      </c>
      <c r="U18" s="1" t="s">
        <v>829</v>
      </c>
      <c r="V18" s="1" t="s">
        <v>824</v>
      </c>
      <c r="W18" s="1" t="s">
        <v>826</v>
      </c>
      <c r="X18" s="1" t="s">
        <v>825</v>
      </c>
      <c r="Y18" s="1" t="s">
        <v>830</v>
      </c>
      <c r="Z18" s="65" t="s">
        <v>823</v>
      </c>
      <c r="AA18" s="1" t="s">
        <v>831</v>
      </c>
      <c r="AG18">
        <v>9</v>
      </c>
      <c r="AJ18">
        <v>8</v>
      </c>
      <c r="AW18" t="e">
        <f t="shared" si="9"/>
        <v>#DIV/0!</v>
      </c>
      <c r="AX18" t="e">
        <f t="shared" si="0"/>
        <v>#DIV/0!</v>
      </c>
      <c r="BU18" t="e">
        <f t="shared" si="1"/>
        <v>#DIV/0!</v>
      </c>
      <c r="BV18" t="e">
        <f t="shared" si="2"/>
        <v>#DIV/0!</v>
      </c>
      <c r="CS18" t="e">
        <f t="shared" si="3"/>
        <v>#DIV/0!</v>
      </c>
      <c r="CT18" t="e">
        <f t="shared" si="4"/>
        <v>#DIV/0!</v>
      </c>
      <c r="DQ18" t="e">
        <f t="shared" si="5"/>
        <v>#DIV/0!</v>
      </c>
      <c r="DR18" t="e">
        <f t="shared" si="6"/>
        <v>#DIV/0!</v>
      </c>
      <c r="EO18" t="e">
        <f t="shared" si="7"/>
        <v>#DIV/0!</v>
      </c>
      <c r="EP18" t="e">
        <f t="shared" si="8"/>
        <v>#DIV/0!</v>
      </c>
      <c r="EQ18" s="1" t="s">
        <v>818</v>
      </c>
    </row>
    <row r="19" spans="1:147" s="6" customFormat="1" ht="179.4" x14ac:dyDescent="0.3">
      <c r="A19" s="43" t="s">
        <v>1080</v>
      </c>
      <c r="B19" s="6">
        <v>2021</v>
      </c>
      <c r="C19" s="43" t="s">
        <v>642</v>
      </c>
      <c r="D19" s="43" t="s">
        <v>643</v>
      </c>
      <c r="E19" s="6" t="s">
        <v>22</v>
      </c>
      <c r="F19" s="6" t="s">
        <v>21</v>
      </c>
      <c r="G19" s="6" t="s">
        <v>100</v>
      </c>
      <c r="H19" s="6" t="s">
        <v>21</v>
      </c>
      <c r="I19" s="6" t="s">
        <v>21</v>
      </c>
      <c r="J19" s="43" t="s">
        <v>688</v>
      </c>
      <c r="K19" s="43"/>
      <c r="L19" s="43"/>
      <c r="M19" s="6">
        <v>29</v>
      </c>
      <c r="N19" s="6">
        <v>6.3</v>
      </c>
      <c r="O19" s="6">
        <v>30</v>
      </c>
      <c r="P19" s="6">
        <v>4.8</v>
      </c>
      <c r="Q19" s="43" t="s">
        <v>646</v>
      </c>
      <c r="R19" s="43"/>
      <c r="S19" s="6" t="s">
        <v>96</v>
      </c>
      <c r="T19" s="6" t="s">
        <v>93</v>
      </c>
      <c r="U19" s="6" t="s">
        <v>126</v>
      </c>
      <c r="V19" s="6" t="s">
        <v>307</v>
      </c>
      <c r="X19" s="43" t="s">
        <v>644</v>
      </c>
      <c r="Y19" s="43" t="s">
        <v>645</v>
      </c>
      <c r="Z19" s="65" t="s">
        <v>690</v>
      </c>
      <c r="AA19" s="43" t="s">
        <v>649</v>
      </c>
      <c r="AB19" s="65" t="s">
        <v>651</v>
      </c>
      <c r="AC19" s="43" t="s">
        <v>649</v>
      </c>
      <c r="AD19" s="43" t="s">
        <v>650</v>
      </c>
      <c r="AE19" s="6">
        <v>336</v>
      </c>
      <c r="AF19" s="45" t="s">
        <v>658</v>
      </c>
      <c r="AG19" s="6">
        <v>9</v>
      </c>
      <c r="AH19" s="6">
        <v>243</v>
      </c>
      <c r="AI19" s="45" t="s">
        <v>659</v>
      </c>
      <c r="AJ19" s="6">
        <v>8</v>
      </c>
      <c r="AK19" s="6">
        <v>341</v>
      </c>
      <c r="AL19" s="45" t="s">
        <v>660</v>
      </c>
      <c r="AM19" s="6">
        <v>9</v>
      </c>
      <c r="AN19" s="6">
        <v>253</v>
      </c>
      <c r="AO19" s="45" t="s">
        <v>661</v>
      </c>
      <c r="AP19" s="6">
        <v>8</v>
      </c>
      <c r="AQ19" s="43" t="s">
        <v>667</v>
      </c>
      <c r="AR19" s="43" t="s">
        <v>662</v>
      </c>
      <c r="AW19" s="6">
        <f t="shared" si="9"/>
        <v>1.4880952380952379</v>
      </c>
      <c r="AX19" s="6">
        <f t="shared" si="0"/>
        <v>4.1152263374485596</v>
      </c>
      <c r="AY19" s="72" t="s">
        <v>674</v>
      </c>
      <c r="AZ19" s="65" t="s">
        <v>652</v>
      </c>
      <c r="BA19" s="43" t="s">
        <v>649</v>
      </c>
      <c r="BB19" s="6" t="s">
        <v>653</v>
      </c>
      <c r="BC19" s="6">
        <v>4.5999999999999996</v>
      </c>
      <c r="BD19" s="45" t="s">
        <v>663</v>
      </c>
      <c r="BE19" s="6">
        <v>9</v>
      </c>
      <c r="BF19" s="6">
        <v>3.8</v>
      </c>
      <c r="BG19" s="45" t="s">
        <v>664</v>
      </c>
      <c r="BH19" s="6">
        <v>8</v>
      </c>
      <c r="BI19" s="6">
        <v>4.7</v>
      </c>
      <c r="BJ19" s="45" t="s">
        <v>665</v>
      </c>
      <c r="BK19" s="6">
        <v>9</v>
      </c>
      <c r="BL19" s="6">
        <v>4</v>
      </c>
      <c r="BM19" s="45" t="s">
        <v>666</v>
      </c>
      <c r="BN19" s="6">
        <v>8</v>
      </c>
      <c r="BO19" s="43" t="s">
        <v>668</v>
      </c>
      <c r="BP19" s="43" t="s">
        <v>669</v>
      </c>
      <c r="BU19" s="6">
        <f t="shared" si="1"/>
        <v>2.1739130434782727</v>
      </c>
      <c r="BV19" s="6">
        <f t="shared" si="2"/>
        <v>5.2631578947368478</v>
      </c>
      <c r="BX19" s="65" t="s">
        <v>654</v>
      </c>
      <c r="BY19" s="43" t="s">
        <v>649</v>
      </c>
      <c r="BZ19" s="6" t="s">
        <v>620</v>
      </c>
      <c r="CA19" s="6">
        <v>28.6</v>
      </c>
      <c r="CB19" s="43" t="s">
        <v>670</v>
      </c>
      <c r="CC19" s="6">
        <v>9</v>
      </c>
      <c r="CD19" s="6">
        <v>33.6</v>
      </c>
      <c r="CE19" s="43" t="s">
        <v>671</v>
      </c>
      <c r="CF19" s="6">
        <v>8</v>
      </c>
      <c r="CG19" s="6">
        <v>29.1</v>
      </c>
      <c r="CH19" s="43" t="s">
        <v>672</v>
      </c>
      <c r="CI19" s="6">
        <v>9</v>
      </c>
      <c r="CJ19" s="6">
        <v>35.299999999999997</v>
      </c>
      <c r="CK19" s="43" t="s">
        <v>673</v>
      </c>
      <c r="CL19" s="6">
        <v>8</v>
      </c>
      <c r="CM19" s="43" t="s">
        <v>675</v>
      </c>
      <c r="CN19" s="43" t="s">
        <v>676</v>
      </c>
      <c r="CV19" s="35" t="s">
        <v>655</v>
      </c>
      <c r="CW19" s="43" t="s">
        <v>649</v>
      </c>
      <c r="CX19" s="6" t="s">
        <v>650</v>
      </c>
      <c r="CY19" s="6">
        <v>280</v>
      </c>
      <c r="CZ19" s="43" t="s">
        <v>677</v>
      </c>
      <c r="DA19" s="6">
        <v>9</v>
      </c>
      <c r="DB19" s="6">
        <v>200</v>
      </c>
      <c r="DC19" s="43" t="s">
        <v>678</v>
      </c>
      <c r="DD19" s="6">
        <v>8</v>
      </c>
      <c r="DE19" s="6">
        <v>276</v>
      </c>
      <c r="DF19" s="43" t="s">
        <v>679</v>
      </c>
      <c r="DG19" s="6">
        <v>9</v>
      </c>
      <c r="DH19" s="6">
        <v>209</v>
      </c>
      <c r="DI19" s="43" t="s">
        <v>680</v>
      </c>
      <c r="DJ19" s="6">
        <v>8</v>
      </c>
      <c r="DK19" s="43" t="s">
        <v>681</v>
      </c>
      <c r="DL19" s="43" t="s">
        <v>682</v>
      </c>
      <c r="DS19" s="73" t="s">
        <v>648</v>
      </c>
      <c r="DT19" s="35" t="s">
        <v>656</v>
      </c>
      <c r="DU19" s="43" t="s">
        <v>649</v>
      </c>
      <c r="DV19" s="6" t="s">
        <v>657</v>
      </c>
      <c r="DW19" s="6">
        <v>3.9</v>
      </c>
      <c r="DX19" s="43" t="s">
        <v>683</v>
      </c>
      <c r="DY19" s="6">
        <v>9</v>
      </c>
      <c r="DZ19" s="6">
        <v>3.4</v>
      </c>
      <c r="EA19" s="43" t="s">
        <v>684</v>
      </c>
      <c r="EB19" s="6">
        <v>8</v>
      </c>
      <c r="EC19" s="6">
        <v>3.7</v>
      </c>
      <c r="ED19" s="43" t="s">
        <v>685</v>
      </c>
      <c r="EE19" s="6">
        <v>9</v>
      </c>
      <c r="EF19" s="6">
        <v>3.8</v>
      </c>
      <c r="EG19" s="43" t="s">
        <v>664</v>
      </c>
      <c r="EH19" s="6">
        <v>8</v>
      </c>
      <c r="EI19" s="43" t="s">
        <v>686</v>
      </c>
      <c r="EJ19" s="43" t="s">
        <v>687</v>
      </c>
      <c r="EQ19" s="73" t="s">
        <v>647</v>
      </c>
    </row>
    <row r="20" spans="1:147" s="6" customFormat="1" ht="57.6" x14ac:dyDescent="0.3">
      <c r="A20" s="6" t="s">
        <v>639</v>
      </c>
      <c r="B20" s="6">
        <v>2021</v>
      </c>
      <c r="C20" s="43" t="s">
        <v>642</v>
      </c>
      <c r="D20" s="43" t="s">
        <v>643</v>
      </c>
      <c r="E20" s="6" t="s">
        <v>22</v>
      </c>
      <c r="F20" s="6" t="s">
        <v>21</v>
      </c>
      <c r="G20" s="6" t="s">
        <v>100</v>
      </c>
      <c r="H20" s="6" t="s">
        <v>21</v>
      </c>
      <c r="I20" s="6" t="s">
        <v>21</v>
      </c>
      <c r="J20" s="43" t="s">
        <v>689</v>
      </c>
      <c r="K20" s="43"/>
      <c r="L20" s="43"/>
      <c r="M20" s="6">
        <v>29</v>
      </c>
      <c r="N20" s="6">
        <v>6.3</v>
      </c>
      <c r="O20" s="6">
        <v>30</v>
      </c>
      <c r="P20" s="6">
        <v>4.8</v>
      </c>
      <c r="Q20" s="43" t="s">
        <v>646</v>
      </c>
      <c r="R20" s="43"/>
      <c r="S20" s="6" t="s">
        <v>96</v>
      </c>
      <c r="T20" s="6" t="s">
        <v>93</v>
      </c>
      <c r="U20" s="6" t="s">
        <v>126</v>
      </c>
      <c r="V20" s="6" t="s">
        <v>307</v>
      </c>
      <c r="X20" s="43" t="s">
        <v>95</v>
      </c>
      <c r="Y20" s="43" t="s">
        <v>95</v>
      </c>
      <c r="Z20" s="65" t="s">
        <v>692</v>
      </c>
      <c r="AA20" s="43" t="s">
        <v>693</v>
      </c>
      <c r="AB20" s="65" t="s">
        <v>694</v>
      </c>
      <c r="AC20" s="43" t="s">
        <v>693</v>
      </c>
      <c r="AD20" s="43" t="s">
        <v>620</v>
      </c>
      <c r="AE20" s="6">
        <v>58.8</v>
      </c>
      <c r="AF20" s="45" t="s">
        <v>695</v>
      </c>
      <c r="AG20" s="6">
        <v>9</v>
      </c>
      <c r="AH20" s="6">
        <v>66.8</v>
      </c>
      <c r="AI20" s="45" t="s">
        <v>696</v>
      </c>
      <c r="AJ20" s="6">
        <v>8</v>
      </c>
      <c r="AK20" s="6">
        <v>57.8</v>
      </c>
      <c r="AL20" s="45" t="s">
        <v>697</v>
      </c>
      <c r="AM20" s="6">
        <v>9</v>
      </c>
      <c r="AN20" s="6">
        <v>65</v>
      </c>
      <c r="AO20" s="45" t="s">
        <v>698</v>
      </c>
      <c r="AP20" s="6">
        <v>8</v>
      </c>
      <c r="AQ20" s="43" t="s">
        <v>699</v>
      </c>
      <c r="AR20" s="43" t="s">
        <v>700</v>
      </c>
      <c r="AW20" s="6">
        <f t="shared" si="9"/>
        <v>-1.7006802721088436</v>
      </c>
      <c r="AX20" s="6">
        <f t="shared" si="0"/>
        <v>-2.6946107784431095</v>
      </c>
      <c r="AY20" s="72" t="s">
        <v>95</v>
      </c>
      <c r="AZ20" s="65" t="s">
        <v>691</v>
      </c>
      <c r="BA20" s="43" t="s">
        <v>693</v>
      </c>
      <c r="BB20" s="6" t="s">
        <v>650</v>
      </c>
      <c r="BC20" s="6">
        <v>262</v>
      </c>
      <c r="BD20" s="45" t="s">
        <v>701</v>
      </c>
      <c r="BE20" s="6">
        <v>9</v>
      </c>
      <c r="BF20" s="6">
        <v>187</v>
      </c>
      <c r="BG20" s="45" t="s">
        <v>702</v>
      </c>
      <c r="BH20" s="6">
        <v>8</v>
      </c>
      <c r="BI20" s="6">
        <v>275</v>
      </c>
      <c r="BJ20" s="45" t="s">
        <v>703</v>
      </c>
      <c r="BK20" s="6">
        <v>9</v>
      </c>
      <c r="BL20" s="6">
        <v>201</v>
      </c>
      <c r="BM20" s="45" t="s">
        <v>704</v>
      </c>
      <c r="BN20" s="6">
        <v>8</v>
      </c>
      <c r="BO20" s="43" t="s">
        <v>705</v>
      </c>
      <c r="BP20" s="43" t="s">
        <v>706</v>
      </c>
      <c r="BU20" s="6">
        <f t="shared" si="1"/>
        <v>4.9618320610687023</v>
      </c>
      <c r="BV20" s="6">
        <f t="shared" si="2"/>
        <v>7.4866310160427805</v>
      </c>
      <c r="BX20" s="65"/>
      <c r="BY20" s="43"/>
      <c r="CB20" s="43"/>
      <c r="CE20" s="43"/>
      <c r="CH20" s="43"/>
      <c r="CK20" s="43"/>
      <c r="CM20" s="43"/>
      <c r="CN20" s="43"/>
      <c r="CV20" s="35"/>
      <c r="CW20" s="43"/>
      <c r="CZ20" s="43"/>
      <c r="DC20" s="43"/>
      <c r="DF20" s="43"/>
      <c r="DI20" s="43"/>
      <c r="DK20" s="43"/>
      <c r="DL20" s="43"/>
      <c r="DS20" s="73"/>
      <c r="DT20" s="35"/>
      <c r="DU20" s="43"/>
      <c r="DX20" s="43"/>
      <c r="EA20" s="43"/>
      <c r="ED20" s="43"/>
      <c r="EG20" s="43"/>
      <c r="EI20" s="43"/>
      <c r="EJ20" s="43"/>
      <c r="EQ20" s="73"/>
    </row>
    <row r="21" spans="1:147" ht="57.6" x14ac:dyDescent="0.3">
      <c r="A21" t="s">
        <v>146</v>
      </c>
      <c r="B21">
        <v>2014</v>
      </c>
      <c r="C21" s="1" t="s">
        <v>147</v>
      </c>
      <c r="D21" s="1" t="s">
        <v>148</v>
      </c>
      <c r="E21" t="s">
        <v>22</v>
      </c>
      <c r="F21" t="s">
        <v>21</v>
      </c>
      <c r="G21" t="s">
        <v>100</v>
      </c>
      <c r="H21" t="s">
        <v>21</v>
      </c>
      <c r="I21" t="s">
        <v>21</v>
      </c>
      <c r="J21" t="s">
        <v>71</v>
      </c>
      <c r="K21" t="s">
        <v>21</v>
      </c>
      <c r="L21" s="1" t="s">
        <v>757</v>
      </c>
      <c r="M21">
        <v>29</v>
      </c>
      <c r="N21">
        <v>9</v>
      </c>
      <c r="O21">
        <v>30</v>
      </c>
      <c r="P21">
        <v>10</v>
      </c>
      <c r="Q21" s="1" t="s">
        <v>269</v>
      </c>
      <c r="R21" s="1"/>
      <c r="S21" t="s">
        <v>96</v>
      </c>
      <c r="T21" t="s">
        <v>105</v>
      </c>
      <c r="U21" t="s">
        <v>236</v>
      </c>
      <c r="V21" s="1" t="s">
        <v>271</v>
      </c>
      <c r="W21" s="1" t="s">
        <v>270</v>
      </c>
      <c r="X21" t="s">
        <v>233</v>
      </c>
      <c r="Z21" s="65" t="s">
        <v>886</v>
      </c>
      <c r="AA21" t="s">
        <v>196</v>
      </c>
      <c r="AB21" s="65" t="s">
        <v>884</v>
      </c>
      <c r="AC21" t="s">
        <v>196</v>
      </c>
      <c r="AD21" s="1" t="s">
        <v>885</v>
      </c>
      <c r="AE21">
        <v>11.3</v>
      </c>
      <c r="AF21">
        <v>4.0999999999999996</v>
      </c>
      <c r="AG21">
        <v>7</v>
      </c>
      <c r="AH21">
        <v>10</v>
      </c>
      <c r="AI21">
        <v>0.6</v>
      </c>
      <c r="AJ21">
        <v>7</v>
      </c>
      <c r="AK21">
        <v>12.2</v>
      </c>
      <c r="AL21">
        <v>3.6</v>
      </c>
      <c r="AM21">
        <v>7</v>
      </c>
      <c r="AN21">
        <v>11.8</v>
      </c>
      <c r="AO21">
        <v>1.1000000000000001</v>
      </c>
      <c r="AP21">
        <v>7</v>
      </c>
      <c r="AW21">
        <f t="shared" si="9"/>
        <v>7.9646017699114919</v>
      </c>
      <c r="AX21">
        <f t="shared" si="0"/>
        <v>18.000000000000007</v>
      </c>
      <c r="AY21" s="66"/>
      <c r="AZ21" s="65" t="s">
        <v>884</v>
      </c>
      <c r="BA21" t="s">
        <v>196</v>
      </c>
      <c r="BB21" s="1" t="s">
        <v>885</v>
      </c>
      <c r="BC21">
        <v>9</v>
      </c>
      <c r="BD21">
        <v>1.6</v>
      </c>
      <c r="BE21">
        <v>7</v>
      </c>
      <c r="BF21">
        <v>9</v>
      </c>
      <c r="BG21">
        <v>0.5</v>
      </c>
      <c r="BH21">
        <v>7</v>
      </c>
      <c r="BI21">
        <v>10.6</v>
      </c>
      <c r="BJ21">
        <v>1.5</v>
      </c>
      <c r="BK21">
        <v>7</v>
      </c>
      <c r="BL21">
        <v>12</v>
      </c>
      <c r="BM21">
        <v>0.1</v>
      </c>
      <c r="BN21">
        <v>7</v>
      </c>
      <c r="BU21">
        <f t="shared" si="1"/>
        <v>17.777777777777771</v>
      </c>
      <c r="BV21">
        <f t="shared" si="2"/>
        <v>33.333333333333329</v>
      </c>
      <c r="CS21" t="e">
        <f t="shared" si="3"/>
        <v>#DIV/0!</v>
      </c>
      <c r="CT21" t="e">
        <f t="shared" si="4"/>
        <v>#DIV/0!</v>
      </c>
      <c r="DQ21" t="e">
        <f t="shared" si="5"/>
        <v>#DIV/0!</v>
      </c>
      <c r="DR21" t="e">
        <f t="shared" si="6"/>
        <v>#DIV/0!</v>
      </c>
      <c r="EO21" t="e">
        <f t="shared" si="7"/>
        <v>#DIV/0!</v>
      </c>
      <c r="EP21" t="e">
        <f t="shared" si="8"/>
        <v>#DIV/0!</v>
      </c>
    </row>
    <row r="22" spans="1:147" ht="72" x14ac:dyDescent="0.3">
      <c r="A22" t="s">
        <v>159</v>
      </c>
      <c r="B22">
        <v>2021</v>
      </c>
      <c r="C22" s="1" t="s">
        <v>300</v>
      </c>
      <c r="D22" s="1" t="s">
        <v>301</v>
      </c>
      <c r="E22" t="s">
        <v>22</v>
      </c>
      <c r="F22" t="s">
        <v>21</v>
      </c>
      <c r="G22" t="s">
        <v>100</v>
      </c>
      <c r="H22" t="s">
        <v>21</v>
      </c>
      <c r="I22" t="s">
        <v>21</v>
      </c>
      <c r="J22" t="s">
        <v>71</v>
      </c>
      <c r="K22" t="s">
        <v>21</v>
      </c>
      <c r="L22" s="1" t="s">
        <v>758</v>
      </c>
      <c r="M22">
        <v>31.2</v>
      </c>
      <c r="N22">
        <v>8.1999999999999993</v>
      </c>
      <c r="O22">
        <v>34.799999999999997</v>
      </c>
      <c r="P22">
        <v>7</v>
      </c>
      <c r="Q22" s="1" t="s">
        <v>309</v>
      </c>
      <c r="R22" s="1" t="s">
        <v>457</v>
      </c>
      <c r="S22" t="s">
        <v>96</v>
      </c>
      <c r="T22" t="s">
        <v>93</v>
      </c>
      <c r="U22" t="s">
        <v>186</v>
      </c>
      <c r="V22" t="s">
        <v>109</v>
      </c>
      <c r="W22" s="1" t="s">
        <v>302</v>
      </c>
      <c r="X22" t="s">
        <v>102</v>
      </c>
      <c r="Y22" s="1" t="s">
        <v>909</v>
      </c>
      <c r="Z22" s="65" t="s">
        <v>887</v>
      </c>
      <c r="AA22" t="s">
        <v>196</v>
      </c>
      <c r="AB22" s="65" t="s">
        <v>888</v>
      </c>
      <c r="AC22" t="s">
        <v>196</v>
      </c>
      <c r="AD22" s="1" t="s">
        <v>424</v>
      </c>
      <c r="AE22">
        <v>3.7</v>
      </c>
      <c r="AF22">
        <v>0.8</v>
      </c>
      <c r="AG22">
        <v>74</v>
      </c>
      <c r="AH22">
        <v>3.2</v>
      </c>
      <c r="AI22">
        <v>0.9</v>
      </c>
      <c r="AJ22">
        <v>22</v>
      </c>
      <c r="AK22">
        <v>3.9</v>
      </c>
      <c r="AL22">
        <v>0.8</v>
      </c>
      <c r="AM22">
        <v>74</v>
      </c>
      <c r="AN22">
        <v>3.4</v>
      </c>
      <c r="AO22">
        <v>0.9</v>
      </c>
      <c r="AP22">
        <v>22</v>
      </c>
      <c r="AW22">
        <f t="shared" si="9"/>
        <v>5.4054054054053982</v>
      </c>
      <c r="AX22">
        <f t="shared" si="0"/>
        <v>6.249999999999992</v>
      </c>
      <c r="AY22" s="66"/>
      <c r="AZ22" s="65" t="s">
        <v>890</v>
      </c>
      <c r="BA22" t="s">
        <v>196</v>
      </c>
      <c r="BB22" t="s">
        <v>424</v>
      </c>
      <c r="BC22">
        <v>2.5</v>
      </c>
      <c r="BD22">
        <v>0.6</v>
      </c>
      <c r="BE22">
        <v>74</v>
      </c>
      <c r="BF22">
        <v>2.2999999999999998</v>
      </c>
      <c r="BG22">
        <v>0.8</v>
      </c>
      <c r="BH22">
        <v>22</v>
      </c>
      <c r="BI22">
        <v>2.75</v>
      </c>
      <c r="BJ22">
        <v>0.7</v>
      </c>
      <c r="BK22">
        <v>74</v>
      </c>
      <c r="BL22">
        <v>2.4</v>
      </c>
      <c r="BM22">
        <v>0.8</v>
      </c>
      <c r="BN22">
        <v>22</v>
      </c>
      <c r="BU22">
        <f t="shared" si="1"/>
        <v>10</v>
      </c>
      <c r="BV22">
        <f>(BL22-BF22)/BF22*100</f>
        <v>4.3478260869565259</v>
      </c>
      <c r="CV22" s="65" t="s">
        <v>889</v>
      </c>
      <c r="CW22" t="s">
        <v>196</v>
      </c>
    </row>
    <row r="23" spans="1:147" ht="172.8" x14ac:dyDescent="0.3">
      <c r="A23" t="s">
        <v>960</v>
      </c>
      <c r="B23">
        <v>2021</v>
      </c>
      <c r="C23" s="1" t="s">
        <v>961</v>
      </c>
      <c r="D23" s="1" t="s">
        <v>118</v>
      </c>
      <c r="E23" t="s">
        <v>22</v>
      </c>
      <c r="F23" t="s">
        <v>22</v>
      </c>
      <c r="G23" t="s">
        <v>140</v>
      </c>
      <c r="H23" t="s">
        <v>21</v>
      </c>
      <c r="I23" t="s">
        <v>22</v>
      </c>
      <c r="J23" t="s">
        <v>93</v>
      </c>
      <c r="K23" t="s">
        <v>963</v>
      </c>
      <c r="L23" s="1" t="s">
        <v>962</v>
      </c>
      <c r="M23" s="1">
        <v>36.67</v>
      </c>
      <c r="N23" s="1">
        <v>5.96</v>
      </c>
      <c r="O23">
        <v>36.799999999999997</v>
      </c>
      <c r="P23" s="1">
        <v>5.59</v>
      </c>
      <c r="Q23" s="1" t="s">
        <v>970</v>
      </c>
      <c r="R23" s="1" t="s">
        <v>1060</v>
      </c>
      <c r="S23" t="s">
        <v>96</v>
      </c>
      <c r="T23" s="1" t="s">
        <v>93</v>
      </c>
      <c r="U23" s="1" t="s">
        <v>292</v>
      </c>
      <c r="V23" s="1" t="s">
        <v>307</v>
      </c>
      <c r="W23" s="1" t="s">
        <v>1061</v>
      </c>
      <c r="X23" s="1" t="s">
        <v>1062</v>
      </c>
      <c r="Y23" s="1" t="s">
        <v>1063</v>
      </c>
      <c r="Z23" s="65" t="s">
        <v>1068</v>
      </c>
      <c r="AA23" t="s">
        <v>196</v>
      </c>
      <c r="AB23" s="65" t="s">
        <v>1067</v>
      </c>
      <c r="AC23" t="s">
        <v>196</v>
      </c>
      <c r="AD23" s="1" t="s">
        <v>36</v>
      </c>
      <c r="AE23" s="1" t="s">
        <v>1069</v>
      </c>
      <c r="AY23" s="1" t="s">
        <v>1065</v>
      </c>
      <c r="AZ23" s="65"/>
      <c r="CV23" s="65"/>
    </row>
    <row r="24" spans="1:147" ht="100.8" x14ac:dyDescent="0.3">
      <c r="A24" t="s">
        <v>160</v>
      </c>
      <c r="B24">
        <v>2009</v>
      </c>
      <c r="C24" s="1" t="s">
        <v>304</v>
      </c>
      <c r="D24" s="1" t="s">
        <v>305</v>
      </c>
      <c r="E24" t="s">
        <v>22</v>
      </c>
      <c r="F24" t="s">
        <v>21</v>
      </c>
      <c r="G24" t="s">
        <v>100</v>
      </c>
      <c r="H24" t="s">
        <v>21</v>
      </c>
      <c r="I24" t="s">
        <v>21</v>
      </c>
      <c r="J24" s="1" t="s">
        <v>480</v>
      </c>
      <c r="K24" s="1"/>
      <c r="L24" s="1"/>
      <c r="M24">
        <v>64.599999999999994</v>
      </c>
      <c r="N24">
        <v>3.7</v>
      </c>
      <c r="O24">
        <v>65.5</v>
      </c>
      <c r="P24">
        <v>5.4</v>
      </c>
      <c r="Q24" s="1" t="s">
        <v>308</v>
      </c>
      <c r="R24" s="1" t="s">
        <v>479</v>
      </c>
      <c r="S24" t="s">
        <v>96</v>
      </c>
      <c r="T24" t="s">
        <v>93</v>
      </c>
      <c r="U24" t="s">
        <v>306</v>
      </c>
      <c r="V24" t="s">
        <v>307</v>
      </c>
      <c r="W24" s="1" t="s">
        <v>463</v>
      </c>
      <c r="X24" t="s">
        <v>464</v>
      </c>
      <c r="Z24" s="65" t="s">
        <v>707</v>
      </c>
      <c r="AA24" t="s">
        <v>462</v>
      </c>
      <c r="AB24" s="65" t="s">
        <v>465</v>
      </c>
      <c r="AC24" s="1" t="s">
        <v>466</v>
      </c>
      <c r="AD24" t="s">
        <v>467</v>
      </c>
      <c r="AE24">
        <v>180.3</v>
      </c>
      <c r="AF24">
        <v>30.1</v>
      </c>
      <c r="AG24">
        <v>16</v>
      </c>
      <c r="AH24">
        <v>92</v>
      </c>
      <c r="AI24">
        <v>18</v>
      </c>
      <c r="AJ24">
        <v>19</v>
      </c>
      <c r="AK24">
        <v>206.9</v>
      </c>
      <c r="AL24">
        <v>29.6</v>
      </c>
      <c r="AM24">
        <v>16</v>
      </c>
      <c r="AN24">
        <v>111.3</v>
      </c>
      <c r="AO24">
        <v>19.100000000000001</v>
      </c>
      <c r="AP24">
        <v>19</v>
      </c>
      <c r="AS24">
        <v>15.7</v>
      </c>
      <c r="AT24" t="s">
        <v>102</v>
      </c>
      <c r="AU24">
        <v>22.1</v>
      </c>
      <c r="AV24" t="s">
        <v>102</v>
      </c>
      <c r="AW24">
        <f t="shared" si="9"/>
        <v>14.753189129229058</v>
      </c>
      <c r="AX24">
        <f t="shared" si="0"/>
        <v>20.978260869565215</v>
      </c>
      <c r="AY24" s="66"/>
      <c r="AZ24" s="65" t="s">
        <v>468</v>
      </c>
      <c r="BA24" s="1" t="s">
        <v>466</v>
      </c>
      <c r="BB24" t="s">
        <v>467</v>
      </c>
      <c r="BC24">
        <v>155.9</v>
      </c>
      <c r="BD24">
        <v>33.1</v>
      </c>
      <c r="BE24">
        <v>16</v>
      </c>
      <c r="BF24">
        <v>85.5</v>
      </c>
      <c r="BG24">
        <v>17.2</v>
      </c>
      <c r="BH24">
        <v>19</v>
      </c>
      <c r="BI24">
        <v>183.4</v>
      </c>
      <c r="BJ24">
        <v>26.9</v>
      </c>
      <c r="BK24">
        <v>16</v>
      </c>
      <c r="BL24">
        <v>101.8</v>
      </c>
      <c r="BM24">
        <v>17.899999999999999</v>
      </c>
      <c r="BN24">
        <v>19</v>
      </c>
      <c r="BQ24">
        <v>20.2</v>
      </c>
      <c r="BR24" t="s">
        <v>102</v>
      </c>
      <c r="BS24">
        <v>20.8</v>
      </c>
      <c r="BT24" t="s">
        <v>102</v>
      </c>
      <c r="BU24">
        <f t="shared" si="1"/>
        <v>17.639512508017958</v>
      </c>
      <c r="BV24">
        <f t="shared" ref="BV24:BV50" si="10">(BL24-BF24)/BF24*100</f>
        <v>19.064327485380115</v>
      </c>
      <c r="BX24" s="65" t="s">
        <v>469</v>
      </c>
      <c r="BY24" s="1" t="s">
        <v>466</v>
      </c>
      <c r="BZ24" t="s">
        <v>470</v>
      </c>
      <c r="CA24">
        <v>86.2</v>
      </c>
      <c r="CB24">
        <v>8.5</v>
      </c>
      <c r="CC24">
        <v>16</v>
      </c>
      <c r="CD24">
        <v>93.1</v>
      </c>
      <c r="CE24">
        <v>5.6</v>
      </c>
      <c r="CF24">
        <v>19</v>
      </c>
      <c r="CG24">
        <v>88.9</v>
      </c>
      <c r="CH24">
        <v>7.4</v>
      </c>
      <c r="CI24">
        <v>16</v>
      </c>
      <c r="CJ24">
        <v>91.9</v>
      </c>
      <c r="CK24">
        <v>8.9</v>
      </c>
      <c r="CL24">
        <v>19</v>
      </c>
      <c r="CO24">
        <v>-0.9</v>
      </c>
      <c r="CP24" t="s">
        <v>102</v>
      </c>
      <c r="CQ24">
        <v>3.8</v>
      </c>
      <c r="CR24" t="s">
        <v>102</v>
      </c>
      <c r="CS24">
        <f t="shared" si="3"/>
        <v>3.1322505800464069</v>
      </c>
      <c r="CT24">
        <f t="shared" si="4"/>
        <v>-1.2889366272824798</v>
      </c>
      <c r="CV24" s="65" t="s">
        <v>471</v>
      </c>
      <c r="CW24" s="1" t="s">
        <v>466</v>
      </c>
      <c r="CY24">
        <v>7.64</v>
      </c>
      <c r="CZ24">
        <v>0.47</v>
      </c>
      <c r="DA24">
        <v>16</v>
      </c>
      <c r="DB24">
        <v>5.32</v>
      </c>
      <c r="DC24">
        <v>0.36</v>
      </c>
      <c r="DD24">
        <v>19</v>
      </c>
      <c r="DE24">
        <v>4.2</v>
      </c>
      <c r="DF24">
        <v>0.43</v>
      </c>
      <c r="DG24">
        <v>16</v>
      </c>
      <c r="DH24">
        <v>4.1900000000000004</v>
      </c>
      <c r="DI24">
        <v>0.49</v>
      </c>
      <c r="DJ24">
        <v>19</v>
      </c>
      <c r="DM24">
        <v>-51.4</v>
      </c>
      <c r="DN24" t="s">
        <v>102</v>
      </c>
      <c r="DO24">
        <v>-28</v>
      </c>
      <c r="DP24" t="s">
        <v>102</v>
      </c>
      <c r="DQ24">
        <f t="shared" si="5"/>
        <v>-45.026178010471199</v>
      </c>
      <c r="DR24">
        <f t="shared" si="6"/>
        <v>-21.240601503759397</v>
      </c>
      <c r="DT24" s="65" t="s">
        <v>472</v>
      </c>
      <c r="DU24" s="1" t="s">
        <v>466</v>
      </c>
      <c r="DW24">
        <v>7.64</v>
      </c>
      <c r="DX24">
        <v>0.47</v>
      </c>
      <c r="DY24">
        <v>16</v>
      </c>
      <c r="DZ24">
        <v>5.32</v>
      </c>
      <c r="EA24">
        <v>0.36</v>
      </c>
      <c r="EB24">
        <v>19</v>
      </c>
      <c r="EC24">
        <v>7.11</v>
      </c>
      <c r="ED24">
        <v>0.51</v>
      </c>
      <c r="EE24">
        <v>16</v>
      </c>
      <c r="EF24">
        <v>5.98</v>
      </c>
      <c r="EG24">
        <v>0.35</v>
      </c>
      <c r="EH24">
        <v>19</v>
      </c>
      <c r="EK24">
        <v>-1.6</v>
      </c>
      <c r="EL24" t="s">
        <v>102</v>
      </c>
      <c r="EM24">
        <v>20.100000000000001</v>
      </c>
      <c r="EN24" t="s">
        <v>102</v>
      </c>
      <c r="EO24">
        <f t="shared" si="7"/>
        <v>-6.9371727748691017</v>
      </c>
      <c r="EP24">
        <f t="shared" si="8"/>
        <v>12.406015037593987</v>
      </c>
      <c r="EQ24" s="1" t="s">
        <v>474</v>
      </c>
    </row>
    <row r="25" spans="1:147" s="6" customFormat="1" ht="86.4" x14ac:dyDescent="0.3">
      <c r="A25" s="6" t="s">
        <v>160</v>
      </c>
      <c r="B25" s="6">
        <v>2009</v>
      </c>
      <c r="C25" s="43" t="s">
        <v>304</v>
      </c>
      <c r="D25" s="43" t="s">
        <v>305</v>
      </c>
      <c r="E25" s="6" t="s">
        <v>22</v>
      </c>
      <c r="F25" s="6" t="s">
        <v>21</v>
      </c>
      <c r="G25" s="6" t="s">
        <v>100</v>
      </c>
      <c r="H25" s="6" t="s">
        <v>21</v>
      </c>
      <c r="I25" s="6" t="s">
        <v>21</v>
      </c>
      <c r="J25" s="43" t="s">
        <v>481</v>
      </c>
      <c r="K25" s="43"/>
      <c r="L25" s="43"/>
      <c r="M25" s="6">
        <v>64.599999999999994</v>
      </c>
      <c r="N25" s="6">
        <v>3.7</v>
      </c>
      <c r="O25" s="6">
        <v>65.5</v>
      </c>
      <c r="P25" s="6">
        <v>5.4</v>
      </c>
      <c r="Q25" s="43" t="s">
        <v>308</v>
      </c>
      <c r="R25" s="43" t="s">
        <v>478</v>
      </c>
      <c r="S25" s="6" t="s">
        <v>96</v>
      </c>
      <c r="T25" s="6" t="s">
        <v>93</v>
      </c>
      <c r="U25" s="6" t="s">
        <v>306</v>
      </c>
      <c r="V25" s="6" t="s">
        <v>307</v>
      </c>
      <c r="W25" s="43" t="s">
        <v>463</v>
      </c>
      <c r="X25" s="6" t="s">
        <v>464</v>
      </c>
      <c r="Z25" s="65" t="s">
        <v>475</v>
      </c>
      <c r="AA25" s="6" t="s">
        <v>462</v>
      </c>
      <c r="AB25" s="65" t="s">
        <v>476</v>
      </c>
      <c r="AC25" s="43" t="s">
        <v>466</v>
      </c>
      <c r="AD25" s="6" t="s">
        <v>467</v>
      </c>
      <c r="AE25" s="6">
        <v>100</v>
      </c>
      <c r="AF25" s="6">
        <v>22.7</v>
      </c>
      <c r="AG25" s="6">
        <v>16</v>
      </c>
      <c r="AH25" s="6">
        <v>51.8</v>
      </c>
      <c r="AI25" s="6">
        <v>11.2</v>
      </c>
      <c r="AJ25" s="6">
        <v>19</v>
      </c>
      <c r="AK25" s="6">
        <v>127.2</v>
      </c>
      <c r="AL25" s="6">
        <v>24.1</v>
      </c>
      <c r="AM25" s="6">
        <v>16</v>
      </c>
      <c r="AN25" s="6">
        <v>67.599999999999994</v>
      </c>
      <c r="AO25" s="6">
        <v>14.2</v>
      </c>
      <c r="AP25" s="6">
        <v>19</v>
      </c>
      <c r="AS25" s="6">
        <v>29</v>
      </c>
      <c r="AT25" s="6" t="s">
        <v>102</v>
      </c>
      <c r="AU25" s="6">
        <v>32.5</v>
      </c>
      <c r="AV25" s="6" t="s">
        <v>102</v>
      </c>
      <c r="AW25" s="6">
        <f>(AK25-AE25)/AE25*100</f>
        <v>27.200000000000003</v>
      </c>
      <c r="AX25" s="6">
        <f t="shared" si="0"/>
        <v>30.501930501930495</v>
      </c>
      <c r="AZ25" s="65" t="s">
        <v>477</v>
      </c>
      <c r="BA25" s="43" t="s">
        <v>466</v>
      </c>
      <c r="BB25" s="6" t="s">
        <v>470</v>
      </c>
      <c r="BC25" s="6">
        <v>55.2</v>
      </c>
      <c r="BD25" s="6">
        <v>6.7</v>
      </c>
      <c r="BE25" s="6">
        <v>16</v>
      </c>
      <c r="BF25" s="6">
        <v>56.6</v>
      </c>
      <c r="BG25" s="6">
        <v>8</v>
      </c>
      <c r="BH25" s="6">
        <v>19</v>
      </c>
      <c r="BI25" s="6">
        <v>61.3</v>
      </c>
      <c r="BJ25" s="6">
        <v>7.8</v>
      </c>
      <c r="BK25" s="6">
        <v>16</v>
      </c>
      <c r="BL25" s="6">
        <v>60.9</v>
      </c>
      <c r="BM25" s="6">
        <v>8.1</v>
      </c>
      <c r="BN25" s="6">
        <v>19</v>
      </c>
      <c r="BR25" s="6" t="s">
        <v>102</v>
      </c>
      <c r="BT25" s="6" t="s">
        <v>102</v>
      </c>
      <c r="BU25" s="6">
        <f t="shared" si="1"/>
        <v>11.050724637681149</v>
      </c>
      <c r="BV25" s="6">
        <f t="shared" si="10"/>
        <v>7.5971731448763196</v>
      </c>
      <c r="BX25" s="65"/>
      <c r="BY25" s="43"/>
      <c r="CP25" s="6" t="s">
        <v>102</v>
      </c>
      <c r="CR25" s="6" t="s">
        <v>102</v>
      </c>
      <c r="CS25" t="e">
        <f t="shared" si="3"/>
        <v>#DIV/0!</v>
      </c>
      <c r="CT25" t="e">
        <f t="shared" si="4"/>
        <v>#DIV/0!</v>
      </c>
      <c r="CV25" s="65"/>
      <c r="CW25" s="43"/>
      <c r="DN25" s="6" t="s">
        <v>102</v>
      </c>
      <c r="DP25" s="6" t="s">
        <v>102</v>
      </c>
      <c r="DQ25" t="e">
        <f t="shared" si="5"/>
        <v>#DIV/0!</v>
      </c>
      <c r="DR25" t="e">
        <f t="shared" si="6"/>
        <v>#DIV/0!</v>
      </c>
      <c r="DT25" s="65"/>
      <c r="DU25" s="43"/>
      <c r="EL25" s="6" t="s">
        <v>102</v>
      </c>
      <c r="EN25" s="6" t="s">
        <v>102</v>
      </c>
      <c r="EO25" t="e">
        <f t="shared" si="7"/>
        <v>#DIV/0!</v>
      </c>
      <c r="EP25" t="e">
        <f t="shared" si="8"/>
        <v>#DIV/0!</v>
      </c>
      <c r="EQ25" s="43" t="s">
        <v>474</v>
      </c>
    </row>
    <row r="26" spans="1:147" ht="57.6" x14ac:dyDescent="0.3">
      <c r="A26" s="40" t="s">
        <v>161</v>
      </c>
      <c r="B26">
        <v>2021</v>
      </c>
      <c r="C26" s="1" t="s">
        <v>277</v>
      </c>
      <c r="D26" s="1" t="s">
        <v>278</v>
      </c>
      <c r="E26" t="s">
        <v>22</v>
      </c>
      <c r="F26" s="45" t="s">
        <v>279</v>
      </c>
      <c r="G26" t="s">
        <v>140</v>
      </c>
      <c r="H26" t="s">
        <v>21</v>
      </c>
      <c r="I26" t="s">
        <v>21</v>
      </c>
      <c r="J26" t="s">
        <v>105</v>
      </c>
      <c r="M26">
        <v>20</v>
      </c>
      <c r="N26">
        <v>1.3</v>
      </c>
      <c r="O26">
        <v>20.5</v>
      </c>
      <c r="P26">
        <v>1.4</v>
      </c>
      <c r="Q26" t="s">
        <v>291</v>
      </c>
      <c r="S26" t="s">
        <v>96</v>
      </c>
      <c r="T26" t="s">
        <v>105</v>
      </c>
      <c r="U26" t="s">
        <v>292</v>
      </c>
      <c r="V26" t="s">
        <v>109</v>
      </c>
      <c r="W26" s="1" t="s">
        <v>286</v>
      </c>
      <c r="X26" t="s">
        <v>102</v>
      </c>
      <c r="Z26" s="65" t="s">
        <v>910</v>
      </c>
      <c r="AA26" s="1" t="s">
        <v>911</v>
      </c>
      <c r="AB26" s="65" t="s">
        <v>914</v>
      </c>
      <c r="AC26" s="1" t="s">
        <v>913</v>
      </c>
      <c r="AD26" t="s">
        <v>915</v>
      </c>
      <c r="AW26" t="e">
        <f t="shared" ref="AW26:AW34" si="11">(AK26-AE26)/AE26*100</f>
        <v>#DIV/0!</v>
      </c>
      <c r="AX26" t="e">
        <f t="shared" si="0"/>
        <v>#DIV/0!</v>
      </c>
      <c r="BU26" t="e">
        <f t="shared" si="1"/>
        <v>#DIV/0!</v>
      </c>
      <c r="BV26" t="e">
        <f t="shared" si="10"/>
        <v>#DIV/0!</v>
      </c>
      <c r="CS26" t="e">
        <f t="shared" si="3"/>
        <v>#DIV/0!</v>
      </c>
      <c r="CT26" t="e">
        <f t="shared" si="4"/>
        <v>#DIV/0!</v>
      </c>
      <c r="DQ26" t="e">
        <f t="shared" si="5"/>
        <v>#DIV/0!</v>
      </c>
      <c r="DR26" t="e">
        <f t="shared" si="6"/>
        <v>#DIV/0!</v>
      </c>
      <c r="EO26" t="e">
        <f t="shared" si="7"/>
        <v>#DIV/0!</v>
      </c>
      <c r="EP26" t="e">
        <f t="shared" si="8"/>
        <v>#DIV/0!</v>
      </c>
    </row>
    <row r="27" spans="1:147" ht="57.6" x14ac:dyDescent="0.3">
      <c r="A27" s="40" t="s">
        <v>161</v>
      </c>
      <c r="B27">
        <v>2021</v>
      </c>
      <c r="C27" s="1" t="s">
        <v>277</v>
      </c>
      <c r="D27" s="1" t="s">
        <v>278</v>
      </c>
      <c r="E27" t="s">
        <v>22</v>
      </c>
      <c r="F27" s="45" t="s">
        <v>279</v>
      </c>
      <c r="G27" t="s">
        <v>140</v>
      </c>
      <c r="H27" t="s">
        <v>21</v>
      </c>
      <c r="I27" t="s">
        <v>21</v>
      </c>
      <c r="J27" s="45" t="s">
        <v>285</v>
      </c>
      <c r="K27" s="45"/>
      <c r="L27" s="45"/>
      <c r="M27">
        <v>21.5</v>
      </c>
      <c r="N27">
        <v>2.2000000000000002</v>
      </c>
      <c r="O27">
        <v>19.399999999999999</v>
      </c>
      <c r="P27">
        <v>1.5</v>
      </c>
      <c r="Q27" t="s">
        <v>291</v>
      </c>
      <c r="S27" t="s">
        <v>287</v>
      </c>
      <c r="T27" t="s">
        <v>288</v>
      </c>
      <c r="U27" t="s">
        <v>292</v>
      </c>
      <c r="V27" t="s">
        <v>293</v>
      </c>
      <c r="W27" t="s">
        <v>290</v>
      </c>
      <c r="X27" t="s">
        <v>289</v>
      </c>
      <c r="Z27" s="65" t="s">
        <v>910</v>
      </c>
      <c r="AA27" s="1" t="s">
        <v>911</v>
      </c>
      <c r="AB27" s="65" t="s">
        <v>912</v>
      </c>
      <c r="AC27" s="1" t="s">
        <v>913</v>
      </c>
      <c r="AW27" t="e">
        <f t="shared" si="11"/>
        <v>#DIV/0!</v>
      </c>
      <c r="AX27" t="e">
        <f t="shared" si="0"/>
        <v>#DIV/0!</v>
      </c>
      <c r="AY27" s="66"/>
      <c r="BU27" t="e">
        <f t="shared" si="1"/>
        <v>#DIV/0!</v>
      </c>
      <c r="BV27" t="e">
        <f t="shared" si="10"/>
        <v>#DIV/0!</v>
      </c>
      <c r="CS27" t="e">
        <f t="shared" si="3"/>
        <v>#DIV/0!</v>
      </c>
      <c r="CT27" t="e">
        <f t="shared" si="4"/>
        <v>#DIV/0!</v>
      </c>
      <c r="DQ27" t="e">
        <f t="shared" si="5"/>
        <v>#DIV/0!</v>
      </c>
      <c r="DR27" t="e">
        <f t="shared" si="6"/>
        <v>#DIV/0!</v>
      </c>
      <c r="EO27" t="e">
        <f t="shared" si="7"/>
        <v>#DIV/0!</v>
      </c>
      <c r="EP27" t="e">
        <f t="shared" si="8"/>
        <v>#DIV/0!</v>
      </c>
    </row>
    <row r="28" spans="1:147" ht="86.4" x14ac:dyDescent="0.3">
      <c r="A28" t="s">
        <v>162</v>
      </c>
      <c r="B28">
        <v>2020</v>
      </c>
      <c r="C28" s="1" t="s">
        <v>311</v>
      </c>
      <c r="D28" s="1" t="s">
        <v>312</v>
      </c>
      <c r="E28" t="s">
        <v>22</v>
      </c>
      <c r="F28" t="s">
        <v>21</v>
      </c>
      <c r="G28" t="s">
        <v>100</v>
      </c>
      <c r="H28" t="s">
        <v>21</v>
      </c>
      <c r="I28" t="s">
        <v>21</v>
      </c>
      <c r="J28" t="s">
        <v>317</v>
      </c>
      <c r="M28">
        <v>27</v>
      </c>
      <c r="N28">
        <v>5</v>
      </c>
      <c r="O28">
        <v>24</v>
      </c>
      <c r="P28">
        <v>3</v>
      </c>
      <c r="Q28" s="1" t="s">
        <v>314</v>
      </c>
      <c r="R28" s="1" t="s">
        <v>313</v>
      </c>
      <c r="S28" t="s">
        <v>96</v>
      </c>
      <c r="T28" t="s">
        <v>93</v>
      </c>
      <c r="U28" s="1" t="s">
        <v>482</v>
      </c>
      <c r="V28" s="1" t="s">
        <v>316</v>
      </c>
      <c r="W28" s="1" t="s">
        <v>315</v>
      </c>
      <c r="X28" s="1" t="s">
        <v>483</v>
      </c>
      <c r="Z28" s="65" t="s">
        <v>585</v>
      </c>
      <c r="AA28" s="1" t="s">
        <v>588</v>
      </c>
      <c r="AW28" t="e">
        <f t="shared" si="11"/>
        <v>#DIV/0!</v>
      </c>
      <c r="AX28" t="e">
        <f t="shared" si="0"/>
        <v>#DIV/0!</v>
      </c>
      <c r="AY28" s="66"/>
      <c r="BU28" t="e">
        <f t="shared" si="1"/>
        <v>#DIV/0!</v>
      </c>
      <c r="BV28" t="e">
        <f t="shared" si="10"/>
        <v>#DIV/0!</v>
      </c>
    </row>
    <row r="29" spans="1:147" ht="72" x14ac:dyDescent="0.3">
      <c r="A29" t="s">
        <v>162</v>
      </c>
      <c r="B29">
        <v>2020</v>
      </c>
      <c r="C29" s="1" t="s">
        <v>311</v>
      </c>
      <c r="D29" s="1" t="s">
        <v>312</v>
      </c>
      <c r="E29" t="s">
        <v>22</v>
      </c>
      <c r="F29" t="s">
        <v>21</v>
      </c>
      <c r="G29" t="s">
        <v>100</v>
      </c>
      <c r="H29" t="s">
        <v>21</v>
      </c>
      <c r="I29" t="s">
        <v>21</v>
      </c>
      <c r="J29" t="s">
        <v>318</v>
      </c>
      <c r="M29">
        <v>27</v>
      </c>
      <c r="N29">
        <v>5</v>
      </c>
      <c r="O29">
        <v>24</v>
      </c>
      <c r="P29">
        <v>3</v>
      </c>
      <c r="Q29" s="1" t="s">
        <v>314</v>
      </c>
      <c r="R29" s="1" t="s">
        <v>313</v>
      </c>
      <c r="S29" t="s">
        <v>96</v>
      </c>
      <c r="T29" t="s">
        <v>93</v>
      </c>
      <c r="U29" s="1" t="s">
        <v>482</v>
      </c>
      <c r="V29" s="1" t="s">
        <v>316</v>
      </c>
      <c r="W29" s="1" t="s">
        <v>315</v>
      </c>
      <c r="X29" s="1" t="s">
        <v>483</v>
      </c>
      <c r="Z29" s="65" t="s">
        <v>586</v>
      </c>
      <c r="AA29" s="1" t="s">
        <v>589</v>
      </c>
      <c r="AW29" t="e">
        <f t="shared" si="11"/>
        <v>#DIV/0!</v>
      </c>
      <c r="AX29" t="e">
        <f t="shared" si="0"/>
        <v>#DIV/0!</v>
      </c>
      <c r="AY29" s="66"/>
      <c r="BU29" t="e">
        <f t="shared" si="1"/>
        <v>#DIV/0!</v>
      </c>
      <c r="BV29" t="e">
        <f t="shared" si="10"/>
        <v>#DIV/0!</v>
      </c>
    </row>
    <row r="30" spans="1:147" ht="86.4" x14ac:dyDescent="0.3">
      <c r="A30" t="s">
        <v>166</v>
      </c>
      <c r="B30">
        <v>2004</v>
      </c>
      <c r="C30" s="1" t="s">
        <v>333</v>
      </c>
      <c r="D30" s="1" t="s">
        <v>312</v>
      </c>
      <c r="E30" t="s">
        <v>22</v>
      </c>
      <c r="F30" t="s">
        <v>21</v>
      </c>
      <c r="G30" s="1" t="s">
        <v>100</v>
      </c>
      <c r="H30" s="1" t="s">
        <v>21</v>
      </c>
      <c r="I30" s="1" t="s">
        <v>21</v>
      </c>
      <c r="J30" s="1" t="s">
        <v>93</v>
      </c>
      <c r="K30" s="1"/>
      <c r="L30" s="1"/>
      <c r="M30">
        <v>18.399999999999999</v>
      </c>
      <c r="N30">
        <v>0.7</v>
      </c>
      <c r="O30">
        <v>18.5</v>
      </c>
      <c r="P30">
        <v>0.7</v>
      </c>
      <c r="Q30" s="1" t="s">
        <v>334</v>
      </c>
      <c r="R30" s="45" t="s">
        <v>1081</v>
      </c>
      <c r="S30" t="s">
        <v>516</v>
      </c>
      <c r="T30" s="45" t="s">
        <v>513</v>
      </c>
      <c r="U30" t="s">
        <v>292</v>
      </c>
      <c r="V30" t="s">
        <v>109</v>
      </c>
      <c r="W30" s="1" t="s">
        <v>512</v>
      </c>
      <c r="X30" s="1" t="s">
        <v>515</v>
      </c>
      <c r="Z30" s="65" t="s">
        <v>521</v>
      </c>
      <c r="AA30" s="1" t="s">
        <v>569</v>
      </c>
      <c r="AB30" s="35" t="s">
        <v>519</v>
      </c>
      <c r="AC30" s="1" t="s">
        <v>520</v>
      </c>
      <c r="AD30" t="s">
        <v>522</v>
      </c>
      <c r="AE30">
        <v>8.5</v>
      </c>
      <c r="AF30">
        <v>0.5</v>
      </c>
      <c r="AG30">
        <v>12</v>
      </c>
      <c r="AH30">
        <v>7.3</v>
      </c>
      <c r="AI30">
        <v>0.3</v>
      </c>
      <c r="AJ30">
        <v>10</v>
      </c>
      <c r="AK30">
        <v>8.5</v>
      </c>
      <c r="AL30">
        <v>0.5</v>
      </c>
      <c r="AM30">
        <v>12</v>
      </c>
      <c r="AN30">
        <v>7.4</v>
      </c>
      <c r="AO30">
        <v>0.3</v>
      </c>
      <c r="AP30">
        <v>10</v>
      </c>
      <c r="AW30">
        <f t="shared" si="11"/>
        <v>0</v>
      </c>
      <c r="AX30">
        <f t="shared" si="0"/>
        <v>1.3698630136986376</v>
      </c>
      <c r="AZ30" s="35" t="s">
        <v>523</v>
      </c>
      <c r="BA30" s="1" t="s">
        <v>524</v>
      </c>
      <c r="BB30" t="s">
        <v>522</v>
      </c>
      <c r="BC30">
        <v>4.3</v>
      </c>
      <c r="BD30">
        <v>0.4</v>
      </c>
      <c r="BE30">
        <v>12</v>
      </c>
      <c r="BF30">
        <v>3.9</v>
      </c>
      <c r="BG30">
        <v>0.4</v>
      </c>
      <c r="BH30">
        <v>10</v>
      </c>
      <c r="BI30">
        <v>4.5</v>
      </c>
      <c r="BJ30">
        <v>0.3</v>
      </c>
      <c r="BK30">
        <v>12</v>
      </c>
      <c r="BL30">
        <v>4.0999999999999996</v>
      </c>
      <c r="BM30">
        <v>0.4</v>
      </c>
      <c r="BN30">
        <v>10</v>
      </c>
      <c r="BU30">
        <f t="shared" si="1"/>
        <v>4.6511627906976782</v>
      </c>
      <c r="BV30">
        <f t="shared" si="10"/>
        <v>5.1282051282051215</v>
      </c>
      <c r="BX30" s="35" t="s">
        <v>193</v>
      </c>
      <c r="BY30" s="1"/>
      <c r="CS30" t="e">
        <f t="shared" si="3"/>
        <v>#DIV/0!</v>
      </c>
      <c r="CT30" t="e">
        <f t="shared" si="4"/>
        <v>#DIV/0!</v>
      </c>
      <c r="CV30" s="35" t="s">
        <v>526</v>
      </c>
      <c r="CW30" s="1" t="s">
        <v>527</v>
      </c>
      <c r="CX30" t="s">
        <v>525</v>
      </c>
      <c r="CY30">
        <v>11.2</v>
      </c>
      <c r="CZ30">
        <v>1.8</v>
      </c>
      <c r="DA30">
        <v>12</v>
      </c>
      <c r="DB30">
        <v>9.6</v>
      </c>
      <c r="DC30">
        <v>1.6</v>
      </c>
      <c r="DD30">
        <v>10</v>
      </c>
      <c r="DE30">
        <v>10.7</v>
      </c>
      <c r="DF30">
        <v>2.5</v>
      </c>
      <c r="DG30">
        <v>12</v>
      </c>
      <c r="DH30">
        <v>11.5</v>
      </c>
      <c r="DI30">
        <v>2.7</v>
      </c>
      <c r="DJ30">
        <v>10</v>
      </c>
      <c r="DQ30">
        <f t="shared" si="5"/>
        <v>-4.4642857142857144</v>
      </c>
      <c r="DR30">
        <f t="shared" si="6"/>
        <v>19.791666666666671</v>
      </c>
      <c r="EO30" t="e">
        <f t="shared" si="7"/>
        <v>#DIV/0!</v>
      </c>
      <c r="EP30" t="e">
        <f t="shared" si="8"/>
        <v>#DIV/0!</v>
      </c>
      <c r="EQ30" s="1" t="s">
        <v>518</v>
      </c>
    </row>
    <row r="31" spans="1:147" ht="72" x14ac:dyDescent="0.3">
      <c r="A31" t="s">
        <v>167</v>
      </c>
      <c r="B31">
        <v>2017</v>
      </c>
      <c r="C31" s="1" t="s">
        <v>336</v>
      </c>
      <c r="D31" s="1" t="s">
        <v>337</v>
      </c>
      <c r="E31" t="s">
        <v>570</v>
      </c>
      <c r="F31" t="s">
        <v>22</v>
      </c>
      <c r="G31" t="s">
        <v>70</v>
      </c>
      <c r="H31" t="s">
        <v>21</v>
      </c>
      <c r="I31" t="s">
        <v>22</v>
      </c>
      <c r="J31" t="s">
        <v>528</v>
      </c>
      <c r="M31" s="41" t="s">
        <v>530</v>
      </c>
      <c r="N31" s="41" t="s">
        <v>531</v>
      </c>
      <c r="O31" t="s">
        <v>558</v>
      </c>
      <c r="P31" t="s">
        <v>559</v>
      </c>
      <c r="R31" s="52" t="s">
        <v>339</v>
      </c>
      <c r="S31" t="s">
        <v>96</v>
      </c>
      <c r="T31" t="s">
        <v>549</v>
      </c>
      <c r="U31" t="s">
        <v>126</v>
      </c>
      <c r="V31" t="s">
        <v>109</v>
      </c>
      <c r="W31" s="1" t="s">
        <v>568</v>
      </c>
      <c r="X31" s="1" t="s">
        <v>550</v>
      </c>
      <c r="Y31" t="s">
        <v>528</v>
      </c>
      <c r="Z31" s="35" t="s">
        <v>571</v>
      </c>
      <c r="AA31" t="s">
        <v>572</v>
      </c>
      <c r="AB31" s="65" t="s">
        <v>571</v>
      </c>
      <c r="AC31" t="s">
        <v>572</v>
      </c>
      <c r="AD31" t="s">
        <v>467</v>
      </c>
      <c r="AE31" s="41" t="s">
        <v>573</v>
      </c>
      <c r="AF31" s="41" t="s">
        <v>574</v>
      </c>
      <c r="AK31" s="41" t="s">
        <v>577</v>
      </c>
      <c r="AL31" s="41" t="s">
        <v>578</v>
      </c>
      <c r="AW31" t="e">
        <f t="shared" si="11"/>
        <v>#VALUE!</v>
      </c>
      <c r="AX31" t="e">
        <f t="shared" si="0"/>
        <v>#DIV/0!</v>
      </c>
      <c r="BU31" t="e">
        <f t="shared" si="1"/>
        <v>#DIV/0!</v>
      </c>
      <c r="BV31" t="e">
        <f t="shared" si="10"/>
        <v>#DIV/0!</v>
      </c>
      <c r="CS31" t="e">
        <f t="shared" si="3"/>
        <v>#DIV/0!</v>
      </c>
      <c r="CT31" t="e">
        <f t="shared" si="4"/>
        <v>#DIV/0!</v>
      </c>
      <c r="DQ31" t="e">
        <f t="shared" si="5"/>
        <v>#DIV/0!</v>
      </c>
      <c r="DR31" t="e">
        <f t="shared" si="6"/>
        <v>#DIV/0!</v>
      </c>
      <c r="EO31" t="e">
        <f t="shared" si="7"/>
        <v>#DIV/0!</v>
      </c>
      <c r="EP31" t="e">
        <f t="shared" si="8"/>
        <v>#DIV/0!</v>
      </c>
      <c r="EQ31" s="1" t="s">
        <v>545</v>
      </c>
    </row>
    <row r="32" spans="1:147" s="6" customFormat="1" ht="144" x14ac:dyDescent="0.3">
      <c r="A32" s="6" t="s">
        <v>167</v>
      </c>
      <c r="B32" s="6">
        <v>2017</v>
      </c>
      <c r="C32" s="43" t="s">
        <v>336</v>
      </c>
      <c r="D32" s="43" t="s">
        <v>337</v>
      </c>
      <c r="E32" s="6" t="s">
        <v>570</v>
      </c>
      <c r="F32" s="6" t="s">
        <v>22</v>
      </c>
      <c r="G32" s="6" t="s">
        <v>70</v>
      </c>
      <c r="H32" s="6" t="s">
        <v>21</v>
      </c>
      <c r="I32" s="6" t="s">
        <v>22</v>
      </c>
      <c r="J32" s="6" t="s">
        <v>529</v>
      </c>
      <c r="M32" s="41" t="s">
        <v>532</v>
      </c>
      <c r="N32" s="41" t="s">
        <v>533</v>
      </c>
      <c r="O32" s="41" t="s">
        <v>558</v>
      </c>
      <c r="P32" s="41" t="s">
        <v>559</v>
      </c>
      <c r="Q32" s="43" t="s">
        <v>338</v>
      </c>
      <c r="R32" s="52" t="s">
        <v>339</v>
      </c>
      <c r="S32" s="6" t="s">
        <v>96</v>
      </c>
      <c r="T32" s="6" t="s">
        <v>549</v>
      </c>
      <c r="U32" s="6" t="s">
        <v>126</v>
      </c>
      <c r="V32" s="6" t="s">
        <v>109</v>
      </c>
      <c r="W32" s="43" t="s">
        <v>548</v>
      </c>
      <c r="X32" s="43" t="s">
        <v>547</v>
      </c>
      <c r="Y32" s="6" t="s">
        <v>562</v>
      </c>
      <c r="Z32" s="35" t="s">
        <v>571</v>
      </c>
      <c r="AA32" s="6" t="s">
        <v>572</v>
      </c>
      <c r="AB32" s="65" t="s">
        <v>571</v>
      </c>
      <c r="AC32" s="6" t="s">
        <v>572</v>
      </c>
      <c r="AD32" s="6" t="s">
        <v>467</v>
      </c>
      <c r="AE32" s="41" t="s">
        <v>575</v>
      </c>
      <c r="AF32" s="41" t="s">
        <v>576</v>
      </c>
      <c r="AK32" s="41" t="s">
        <v>579</v>
      </c>
      <c r="AL32" s="41" t="s">
        <v>580</v>
      </c>
      <c r="AW32" s="6" t="e">
        <f t="shared" si="11"/>
        <v>#VALUE!</v>
      </c>
      <c r="AX32" s="6" t="e">
        <f t="shared" si="0"/>
        <v>#DIV/0!</v>
      </c>
      <c r="AZ32" s="35"/>
      <c r="BU32" s="6" t="e">
        <f t="shared" si="1"/>
        <v>#DIV/0!</v>
      </c>
      <c r="BV32" s="6" t="e">
        <f t="shared" si="10"/>
        <v>#DIV/0!</v>
      </c>
      <c r="BX32" s="35"/>
      <c r="CS32" s="6" t="e">
        <f t="shared" si="3"/>
        <v>#DIV/0!</v>
      </c>
      <c r="CT32" s="6" t="e">
        <f t="shared" si="4"/>
        <v>#DIV/0!</v>
      </c>
      <c r="CV32" s="35"/>
      <c r="DQ32" s="6" t="e">
        <f t="shared" si="5"/>
        <v>#DIV/0!</v>
      </c>
      <c r="DR32" s="6" t="e">
        <f t="shared" si="6"/>
        <v>#DIV/0!</v>
      </c>
      <c r="DT32" s="35"/>
      <c r="EO32" s="6" t="e">
        <f t="shared" si="7"/>
        <v>#DIV/0!</v>
      </c>
      <c r="EP32" s="6" t="e">
        <f t="shared" si="8"/>
        <v>#DIV/0!</v>
      </c>
    </row>
    <row r="33" spans="1:147" s="6" customFormat="1" ht="57.6" x14ac:dyDescent="0.3">
      <c r="A33" s="6" t="s">
        <v>167</v>
      </c>
      <c r="B33" s="6">
        <v>2017</v>
      </c>
      <c r="C33" s="43" t="s">
        <v>336</v>
      </c>
      <c r="D33" s="43" t="s">
        <v>337</v>
      </c>
      <c r="E33" s="6" t="s">
        <v>570</v>
      </c>
      <c r="F33" s="6" t="s">
        <v>22</v>
      </c>
      <c r="G33" s="6" t="s">
        <v>70</v>
      </c>
      <c r="H33" s="6" t="s">
        <v>21</v>
      </c>
      <c r="I33" s="6" t="s">
        <v>22</v>
      </c>
      <c r="J33" s="6" t="s">
        <v>37</v>
      </c>
      <c r="M33" s="41" t="s">
        <v>534</v>
      </c>
      <c r="N33" s="41" t="s">
        <v>535</v>
      </c>
      <c r="O33" s="41" t="s">
        <v>558</v>
      </c>
      <c r="P33" s="41" t="s">
        <v>559</v>
      </c>
      <c r="Q33" s="43" t="s">
        <v>338</v>
      </c>
      <c r="R33" s="52" t="s">
        <v>339</v>
      </c>
      <c r="S33" s="6" t="s">
        <v>94</v>
      </c>
      <c r="T33" s="6" t="s">
        <v>193</v>
      </c>
      <c r="U33" s="6" t="s">
        <v>193</v>
      </c>
      <c r="V33" s="6" t="s">
        <v>193</v>
      </c>
      <c r="W33" s="43" t="s">
        <v>193</v>
      </c>
      <c r="X33" s="43" t="s">
        <v>193</v>
      </c>
      <c r="Y33" s="6" t="s">
        <v>37</v>
      </c>
      <c r="Z33" s="35" t="s">
        <v>571</v>
      </c>
      <c r="AA33" s="6" t="s">
        <v>572</v>
      </c>
      <c r="AB33" s="65" t="s">
        <v>571</v>
      </c>
      <c r="AC33" s="6" t="s">
        <v>572</v>
      </c>
      <c r="AD33" s="6" t="s">
        <v>467</v>
      </c>
      <c r="AE33" s="6" t="s">
        <v>193</v>
      </c>
      <c r="AF33" s="6" t="s">
        <v>193</v>
      </c>
      <c r="AK33" s="6" t="s">
        <v>193</v>
      </c>
      <c r="AL33" s="6" t="s">
        <v>193</v>
      </c>
      <c r="AW33" s="6" t="e">
        <f t="shared" si="11"/>
        <v>#VALUE!</v>
      </c>
      <c r="AX33" s="6" t="e">
        <f t="shared" si="0"/>
        <v>#DIV/0!</v>
      </c>
      <c r="AZ33" s="35"/>
      <c r="BU33" s="6" t="e">
        <f t="shared" si="1"/>
        <v>#DIV/0!</v>
      </c>
      <c r="BV33" s="6" t="e">
        <f t="shared" si="10"/>
        <v>#DIV/0!</v>
      </c>
      <c r="BX33" s="35"/>
      <c r="CS33" s="6" t="e">
        <f t="shared" si="3"/>
        <v>#DIV/0!</v>
      </c>
      <c r="CT33" s="6" t="e">
        <f t="shared" si="4"/>
        <v>#DIV/0!</v>
      </c>
      <c r="CV33" s="35"/>
      <c r="DQ33" s="6" t="e">
        <f t="shared" si="5"/>
        <v>#DIV/0!</v>
      </c>
      <c r="DR33" s="6" t="e">
        <f t="shared" si="6"/>
        <v>#DIV/0!</v>
      </c>
      <c r="DT33" s="35"/>
      <c r="EO33" s="6" t="e">
        <f t="shared" si="7"/>
        <v>#DIV/0!</v>
      </c>
      <c r="EP33" s="6" t="e">
        <f t="shared" si="8"/>
        <v>#DIV/0!</v>
      </c>
    </row>
    <row r="34" spans="1:147" ht="151.80000000000001" x14ac:dyDescent="0.3">
      <c r="A34" s="40" t="s">
        <v>169</v>
      </c>
      <c r="B34">
        <v>2014</v>
      </c>
      <c r="C34" s="1" t="s">
        <v>347</v>
      </c>
      <c r="D34" s="1" t="s">
        <v>348</v>
      </c>
      <c r="E34" t="s">
        <v>22</v>
      </c>
      <c r="F34" t="s">
        <v>21</v>
      </c>
      <c r="G34" s="1" t="s">
        <v>100</v>
      </c>
      <c r="H34" s="1" t="s">
        <v>21</v>
      </c>
      <c r="I34" s="1" t="s">
        <v>21</v>
      </c>
      <c r="J34" s="1" t="s">
        <v>105</v>
      </c>
      <c r="K34" s="1"/>
      <c r="L34" s="1"/>
      <c r="M34">
        <v>22</v>
      </c>
      <c r="N34" s="41" t="s">
        <v>122</v>
      </c>
      <c r="O34">
        <v>23</v>
      </c>
      <c r="P34" s="41" t="s">
        <v>122</v>
      </c>
      <c r="Q34" s="1" t="s">
        <v>351</v>
      </c>
      <c r="S34" t="s">
        <v>103</v>
      </c>
      <c r="T34" t="s">
        <v>105</v>
      </c>
      <c r="U34" t="s">
        <v>349</v>
      </c>
      <c r="V34" s="1" t="s">
        <v>615</v>
      </c>
      <c r="W34" s="1" t="s">
        <v>616</v>
      </c>
      <c r="X34" s="71" t="s">
        <v>626</v>
      </c>
      <c r="Z34" s="65" t="s">
        <v>624</v>
      </c>
      <c r="AA34" s="1" t="s">
        <v>625</v>
      </c>
      <c r="AB34" s="65" t="s">
        <v>623</v>
      </c>
      <c r="AC34" s="1" t="s">
        <v>622</v>
      </c>
      <c r="AD34" t="s">
        <v>424</v>
      </c>
      <c r="AE34" s="52" t="s">
        <v>632</v>
      </c>
      <c r="AW34" t="e">
        <f t="shared" si="11"/>
        <v>#VALUE!</v>
      </c>
      <c r="AX34" t="e">
        <f t="shared" si="0"/>
        <v>#DIV/0!</v>
      </c>
      <c r="AZ34" s="65" t="s">
        <v>621</v>
      </c>
      <c r="BA34" s="1" t="s">
        <v>619</v>
      </c>
      <c r="BB34" t="s">
        <v>620</v>
      </c>
      <c r="BC34" s="42">
        <v>82.857142857142804</v>
      </c>
      <c r="BD34" s="1">
        <v>14.029299999999999</v>
      </c>
      <c r="BE34">
        <v>11</v>
      </c>
      <c r="BF34" s="42">
        <v>93.862433862433804</v>
      </c>
      <c r="BG34" s="1">
        <v>10.7201</v>
      </c>
      <c r="BH34">
        <v>10</v>
      </c>
      <c r="BI34" s="42">
        <v>77.566137566137499</v>
      </c>
      <c r="BJ34" s="1">
        <v>6.3015999999999996</v>
      </c>
      <c r="BK34">
        <v>11</v>
      </c>
      <c r="BL34" s="42">
        <v>93.227513227513199</v>
      </c>
      <c r="BM34" s="1">
        <v>10.0244</v>
      </c>
      <c r="BN34">
        <v>10</v>
      </c>
      <c r="BU34">
        <f t="shared" ref="BU34:BU50" si="12">(BI34-BC34)/BC34*100</f>
        <v>-6.385696040868476</v>
      </c>
      <c r="BV34">
        <f t="shared" si="10"/>
        <v>-0.67643742953773545</v>
      </c>
      <c r="BW34" s="1" t="s">
        <v>638</v>
      </c>
      <c r="CS34" t="e">
        <f t="shared" si="3"/>
        <v>#DIV/0!</v>
      </c>
      <c r="CT34" t="e">
        <f t="shared" si="4"/>
        <v>#DIV/0!</v>
      </c>
      <c r="DQ34" t="e">
        <f t="shared" si="5"/>
        <v>#DIV/0!</v>
      </c>
      <c r="DR34" t="e">
        <f t="shared" si="6"/>
        <v>#DIV/0!</v>
      </c>
      <c r="EO34" t="e">
        <f t="shared" si="7"/>
        <v>#DIV/0!</v>
      </c>
      <c r="EP34" t="e">
        <f t="shared" si="8"/>
        <v>#DIV/0!</v>
      </c>
      <c r="EQ34" s="2" t="s">
        <v>631</v>
      </c>
    </row>
    <row r="35" spans="1:147" ht="129.6" x14ac:dyDescent="0.3">
      <c r="A35" t="s">
        <v>640</v>
      </c>
      <c r="B35">
        <v>2020</v>
      </c>
      <c r="C35" s="1" t="s">
        <v>763</v>
      </c>
      <c r="D35" s="1" t="s">
        <v>764</v>
      </c>
      <c r="E35" t="s">
        <v>22</v>
      </c>
      <c r="F35" t="s">
        <v>21</v>
      </c>
      <c r="G35" t="s">
        <v>140</v>
      </c>
      <c r="H35" t="s">
        <v>21</v>
      </c>
      <c r="I35" t="s">
        <v>22</v>
      </c>
      <c r="J35" t="s">
        <v>765</v>
      </c>
      <c r="K35" t="s">
        <v>21</v>
      </c>
      <c r="L35" s="1" t="s">
        <v>762</v>
      </c>
      <c r="M35">
        <v>22.1</v>
      </c>
      <c r="N35">
        <v>1.8</v>
      </c>
      <c r="O35">
        <v>23.1</v>
      </c>
      <c r="P35">
        <v>1.4</v>
      </c>
      <c r="Q35" s="1" t="s">
        <v>771</v>
      </c>
      <c r="S35" s="1" t="s">
        <v>782</v>
      </c>
      <c r="T35" t="s">
        <v>105</v>
      </c>
      <c r="U35" t="s">
        <v>186</v>
      </c>
      <c r="V35" t="s">
        <v>307</v>
      </c>
      <c r="W35" s="1" t="s">
        <v>780</v>
      </c>
      <c r="X35" s="1" t="s">
        <v>779</v>
      </c>
      <c r="Z35" s="65" t="s">
        <v>776</v>
      </c>
      <c r="AA35" s="1" t="s">
        <v>774</v>
      </c>
      <c r="AB35" s="65" t="s">
        <v>775</v>
      </c>
      <c r="AC35" s="1" t="s">
        <v>783</v>
      </c>
      <c r="AD35" t="s">
        <v>784</v>
      </c>
      <c r="AE35">
        <v>17.41</v>
      </c>
      <c r="AF35">
        <v>0.56000000000000005</v>
      </c>
      <c r="AG35">
        <v>7</v>
      </c>
      <c r="AH35">
        <v>14.67</v>
      </c>
      <c r="AI35">
        <v>1.1399999999999999</v>
      </c>
      <c r="AJ35">
        <v>14</v>
      </c>
      <c r="AW35">
        <f t="shared" ref="AW35:AW57" si="13">(AK35-AE35)/AE35*100</f>
        <v>-100</v>
      </c>
      <c r="AX35">
        <f t="shared" ref="AX35:AX57" si="14">(AN35-AH35)/AH35*100</f>
        <v>-100</v>
      </c>
      <c r="AZ35" s="65" t="s">
        <v>777</v>
      </c>
      <c r="BA35" s="1" t="s">
        <v>783</v>
      </c>
      <c r="BB35" t="s">
        <v>784</v>
      </c>
      <c r="BC35">
        <v>12.26</v>
      </c>
      <c r="BD35">
        <v>0.98</v>
      </c>
      <c r="BE35">
        <v>7</v>
      </c>
      <c r="BF35">
        <v>10.76</v>
      </c>
      <c r="BG35">
        <v>0.87</v>
      </c>
      <c r="BH35">
        <v>14</v>
      </c>
      <c r="BU35">
        <f t="shared" si="12"/>
        <v>-100</v>
      </c>
      <c r="BV35">
        <f t="shared" si="10"/>
        <v>-100</v>
      </c>
      <c r="BW35" s="1" t="s">
        <v>768</v>
      </c>
      <c r="BX35" s="65" t="s">
        <v>810</v>
      </c>
      <c r="BY35" s="1" t="s">
        <v>809</v>
      </c>
      <c r="BZ35" t="s">
        <v>33</v>
      </c>
      <c r="CA35">
        <v>61.62</v>
      </c>
      <c r="CB35" t="s">
        <v>275</v>
      </c>
      <c r="CC35">
        <v>7</v>
      </c>
      <c r="CD35">
        <v>52.9</v>
      </c>
      <c r="CE35" t="s">
        <v>275</v>
      </c>
      <c r="CF35">
        <v>14</v>
      </c>
      <c r="CS35">
        <f t="shared" si="3"/>
        <v>-100</v>
      </c>
      <c r="CT35">
        <f>(CJ35-CD36)/CD36*100</f>
        <v>-100</v>
      </c>
      <c r="CU35" s="1" t="s">
        <v>807</v>
      </c>
      <c r="CV35" s="65" t="s">
        <v>798</v>
      </c>
      <c r="CW35" s="1" t="s">
        <v>783</v>
      </c>
      <c r="CX35" t="s">
        <v>785</v>
      </c>
      <c r="CY35">
        <v>11.5</v>
      </c>
      <c r="CZ35">
        <v>2.4</v>
      </c>
      <c r="DA35">
        <v>7</v>
      </c>
      <c r="DB35">
        <v>12.1</v>
      </c>
      <c r="DC35">
        <v>2.9</v>
      </c>
      <c r="DD35">
        <v>14</v>
      </c>
      <c r="DH35" s="42"/>
      <c r="DI35" s="42"/>
      <c r="DQ35">
        <f t="shared" si="5"/>
        <v>-100</v>
      </c>
      <c r="DR35">
        <f t="shared" si="6"/>
        <v>-100</v>
      </c>
      <c r="DT35" s="65" t="s">
        <v>797</v>
      </c>
      <c r="DU35" s="1" t="s">
        <v>783</v>
      </c>
      <c r="DV35" t="s">
        <v>785</v>
      </c>
      <c r="DW35">
        <v>12.19</v>
      </c>
      <c r="DX35" t="s">
        <v>800</v>
      </c>
      <c r="DY35">
        <v>7</v>
      </c>
      <c r="DZ35" s="42">
        <v>13.69</v>
      </c>
      <c r="EA35" s="42" t="s">
        <v>799</v>
      </c>
      <c r="EB35">
        <v>14</v>
      </c>
      <c r="EC35">
        <v>15.07</v>
      </c>
      <c r="ED35" t="s">
        <v>801</v>
      </c>
      <c r="EE35">
        <v>7</v>
      </c>
      <c r="EF35">
        <v>15.89</v>
      </c>
      <c r="EG35" t="s">
        <v>799</v>
      </c>
      <c r="EH35">
        <v>14</v>
      </c>
      <c r="EO35">
        <f>(EF35-DW35)/DW35*100</f>
        <v>30.352748154224784</v>
      </c>
      <c r="EP35">
        <f t="shared" si="8"/>
        <v>16.070124178232295</v>
      </c>
      <c r="EQ35" s="1" t="s">
        <v>806</v>
      </c>
    </row>
    <row r="36" spans="1:147" s="6" customFormat="1" ht="86.4" x14ac:dyDescent="0.3">
      <c r="A36" s="6" t="s">
        <v>640</v>
      </c>
      <c r="B36" s="6">
        <v>2020</v>
      </c>
      <c r="C36" s="43" t="s">
        <v>763</v>
      </c>
      <c r="D36" s="43" t="s">
        <v>764</v>
      </c>
      <c r="E36" s="6" t="s">
        <v>22</v>
      </c>
      <c r="F36" s="6" t="s">
        <v>21</v>
      </c>
      <c r="G36" s="6" t="s">
        <v>140</v>
      </c>
      <c r="H36" s="6" t="s">
        <v>21</v>
      </c>
      <c r="I36" s="6" t="s">
        <v>22</v>
      </c>
      <c r="J36" s="6" t="s">
        <v>766</v>
      </c>
      <c r="K36" s="6" t="s">
        <v>21</v>
      </c>
      <c r="L36" s="43" t="s">
        <v>767</v>
      </c>
      <c r="M36" s="6">
        <v>23.6</v>
      </c>
      <c r="N36" s="6">
        <v>1.3</v>
      </c>
      <c r="O36" s="6">
        <v>23.4</v>
      </c>
      <c r="P36" s="6">
        <v>4.4000000000000004</v>
      </c>
      <c r="Q36" s="43" t="s">
        <v>771</v>
      </c>
      <c r="R36" s="72" t="s">
        <v>772</v>
      </c>
      <c r="S36" s="43" t="s">
        <v>782</v>
      </c>
      <c r="T36" s="6" t="s">
        <v>105</v>
      </c>
      <c r="U36" s="6" t="s">
        <v>186</v>
      </c>
      <c r="V36" s="6" t="s">
        <v>307</v>
      </c>
      <c r="W36" s="43" t="s">
        <v>781</v>
      </c>
      <c r="X36" s="43" t="s">
        <v>778</v>
      </c>
      <c r="Z36" s="65" t="s">
        <v>776</v>
      </c>
      <c r="AA36" s="43" t="s">
        <v>774</v>
      </c>
      <c r="AB36" s="65" t="s">
        <v>775</v>
      </c>
      <c r="AC36" s="43" t="s">
        <v>783</v>
      </c>
      <c r="AD36" s="6" t="s">
        <v>784</v>
      </c>
      <c r="AE36" s="6">
        <v>17.399999999999999</v>
      </c>
      <c r="AF36" s="6">
        <v>0.9</v>
      </c>
      <c r="AG36" s="6">
        <v>5</v>
      </c>
      <c r="AH36" s="6">
        <v>14.4</v>
      </c>
      <c r="AI36" s="6">
        <v>0.97</v>
      </c>
      <c r="AJ36" s="6">
        <v>12</v>
      </c>
      <c r="AW36" s="6">
        <f t="shared" si="13"/>
        <v>-100</v>
      </c>
      <c r="AX36" s="6">
        <f t="shared" si="14"/>
        <v>-100</v>
      </c>
      <c r="AZ36" s="65" t="s">
        <v>777</v>
      </c>
      <c r="BA36" s="43" t="s">
        <v>783</v>
      </c>
      <c r="BB36" s="6" t="s">
        <v>784</v>
      </c>
      <c r="BC36" s="6">
        <v>12.62</v>
      </c>
      <c r="BD36" s="6">
        <v>1.07</v>
      </c>
      <c r="BE36" s="6">
        <v>5</v>
      </c>
      <c r="BF36" s="6">
        <v>10.52</v>
      </c>
      <c r="BG36" s="6">
        <v>0.83</v>
      </c>
      <c r="BH36" s="6">
        <v>12</v>
      </c>
      <c r="BU36" s="6">
        <f t="shared" si="12"/>
        <v>-100</v>
      </c>
      <c r="BV36" s="6">
        <f t="shared" si="10"/>
        <v>-100</v>
      </c>
      <c r="BX36" s="65" t="s">
        <v>810</v>
      </c>
      <c r="BY36" s="43" t="s">
        <v>809</v>
      </c>
      <c r="BZ36" s="6" t="s">
        <v>33</v>
      </c>
      <c r="CA36" s="6">
        <v>61.59</v>
      </c>
      <c r="CB36" s="6" t="s">
        <v>275</v>
      </c>
      <c r="CC36" s="6">
        <v>5</v>
      </c>
      <c r="CD36" s="6">
        <v>52.07</v>
      </c>
      <c r="CE36" s="6" t="s">
        <v>275</v>
      </c>
      <c r="CF36" s="6">
        <v>12</v>
      </c>
      <c r="CS36" s="6">
        <f t="shared" si="3"/>
        <v>-100</v>
      </c>
      <c r="CT36" s="6" t="e">
        <f>(CJ36-#REF!)/#REF!*100</f>
        <v>#REF!</v>
      </c>
      <c r="CU36" s="43" t="s">
        <v>808</v>
      </c>
      <c r="CV36" s="65" t="s">
        <v>798</v>
      </c>
      <c r="CW36" s="43" t="s">
        <v>783</v>
      </c>
      <c r="CX36" s="6" t="s">
        <v>785</v>
      </c>
      <c r="CY36" s="6">
        <v>11.9</v>
      </c>
      <c r="CZ36" s="6">
        <v>1.7</v>
      </c>
      <c r="DA36" s="6">
        <v>5</v>
      </c>
      <c r="DB36" s="6">
        <v>12</v>
      </c>
      <c r="DC36" s="6">
        <v>2.1</v>
      </c>
      <c r="DD36" s="6">
        <v>12</v>
      </c>
      <c r="DQ36" s="6">
        <f t="shared" si="5"/>
        <v>-100</v>
      </c>
      <c r="DR36" s="6">
        <f t="shared" si="6"/>
        <v>-100</v>
      </c>
      <c r="DT36" s="65" t="s">
        <v>797</v>
      </c>
      <c r="DU36" s="43" t="s">
        <v>783</v>
      </c>
      <c r="DV36" s="6" t="s">
        <v>785</v>
      </c>
      <c r="DW36" s="6">
        <v>16.7</v>
      </c>
      <c r="DX36" s="6" t="s">
        <v>803</v>
      </c>
      <c r="DY36" s="6">
        <v>5</v>
      </c>
      <c r="DZ36" s="6">
        <v>12.55</v>
      </c>
      <c r="EA36" s="6" t="s">
        <v>802</v>
      </c>
      <c r="EB36" s="6">
        <v>12</v>
      </c>
      <c r="EC36" s="6">
        <v>15.4</v>
      </c>
      <c r="ED36" s="6" t="s">
        <v>805</v>
      </c>
      <c r="EE36" s="6">
        <v>5</v>
      </c>
      <c r="EF36" s="6">
        <v>16.11</v>
      </c>
      <c r="EG36" s="6" t="s">
        <v>804</v>
      </c>
      <c r="EH36" s="6">
        <v>12</v>
      </c>
      <c r="EO36" s="6">
        <f t="shared" ref="EO36:EO45" si="15">(EF36-DW36)/DW36*100</f>
        <v>-3.5329341317365257</v>
      </c>
      <c r="EP36" s="6">
        <f t="shared" si="8"/>
        <v>28.366533864541822</v>
      </c>
    </row>
    <row r="37" spans="1:147" ht="129.6" x14ac:dyDescent="0.3">
      <c r="A37" t="s">
        <v>640</v>
      </c>
      <c r="B37">
        <v>2019</v>
      </c>
      <c r="C37" s="1" t="s">
        <v>770</v>
      </c>
      <c r="D37" s="1" t="s">
        <v>769</v>
      </c>
      <c r="E37" t="s">
        <v>22</v>
      </c>
      <c r="F37" t="s">
        <v>21</v>
      </c>
      <c r="G37" t="s">
        <v>100</v>
      </c>
      <c r="H37" t="s">
        <v>21</v>
      </c>
      <c r="I37" t="s">
        <v>22</v>
      </c>
      <c r="J37" s="1" t="s">
        <v>833</v>
      </c>
      <c r="K37" t="s">
        <v>21</v>
      </c>
      <c r="L37" t="s">
        <v>741</v>
      </c>
      <c r="M37" s="45" t="s">
        <v>835</v>
      </c>
      <c r="N37" s="41" t="s">
        <v>836</v>
      </c>
      <c r="P37" s="45" t="s">
        <v>837</v>
      </c>
      <c r="Q37" s="1" t="s">
        <v>832</v>
      </c>
      <c r="R37" t="s">
        <v>841</v>
      </c>
      <c r="S37" t="s">
        <v>516</v>
      </c>
      <c r="T37" s="1" t="s">
        <v>842</v>
      </c>
      <c r="U37" t="s">
        <v>186</v>
      </c>
      <c r="V37" s="1" t="s">
        <v>854</v>
      </c>
      <c r="W37" s="1" t="s">
        <v>846</v>
      </c>
      <c r="X37" s="1" t="s">
        <v>844</v>
      </c>
      <c r="Y37" s="1" t="s">
        <v>843</v>
      </c>
      <c r="Z37" s="35" t="s">
        <v>847</v>
      </c>
      <c r="AA37" s="1" t="s">
        <v>848</v>
      </c>
      <c r="AB37" s="65" t="s">
        <v>849</v>
      </c>
      <c r="AC37" s="1" t="s">
        <v>848</v>
      </c>
      <c r="AD37" t="s">
        <v>522</v>
      </c>
      <c r="AE37" t="s">
        <v>852</v>
      </c>
      <c r="AW37" t="e">
        <f t="shared" si="13"/>
        <v>#VALUE!</v>
      </c>
      <c r="AX37" t="e">
        <f t="shared" si="14"/>
        <v>#DIV/0!</v>
      </c>
      <c r="AY37" s="1" t="s">
        <v>851</v>
      </c>
      <c r="AZ37" s="65" t="s">
        <v>850</v>
      </c>
      <c r="BA37" s="1" t="s">
        <v>848</v>
      </c>
      <c r="BB37" t="s">
        <v>522</v>
      </c>
      <c r="BC37">
        <v>3.33</v>
      </c>
      <c r="BD37">
        <v>0.27</v>
      </c>
      <c r="BE37">
        <v>7</v>
      </c>
      <c r="BF37">
        <v>3</v>
      </c>
      <c r="BG37">
        <v>0.26</v>
      </c>
      <c r="BH37">
        <v>10</v>
      </c>
      <c r="BI37">
        <v>3.44</v>
      </c>
      <c r="BJ37">
        <v>0.35</v>
      </c>
      <c r="BK37">
        <v>7</v>
      </c>
      <c r="BL37">
        <v>3.17</v>
      </c>
      <c r="BM37">
        <v>0.28999999999999998</v>
      </c>
      <c r="BN37">
        <v>10</v>
      </c>
      <c r="BU37">
        <f t="shared" si="12"/>
        <v>3.3033033033032995</v>
      </c>
      <c r="BV37">
        <f t="shared" si="10"/>
        <v>5.6666666666666643</v>
      </c>
      <c r="BX37" s="65" t="s">
        <v>853</v>
      </c>
      <c r="BY37" s="1" t="s">
        <v>848</v>
      </c>
      <c r="BZ37" t="s">
        <v>522</v>
      </c>
      <c r="CA37">
        <v>3.38</v>
      </c>
      <c r="CB37">
        <v>0.24</v>
      </c>
      <c r="CC37">
        <v>15</v>
      </c>
      <c r="CD37">
        <v>3.05</v>
      </c>
      <c r="CE37">
        <v>0.23</v>
      </c>
      <c r="CF37">
        <v>19</v>
      </c>
      <c r="CG37">
        <v>3.51</v>
      </c>
      <c r="CH37">
        <v>0.28999999999999998</v>
      </c>
      <c r="CI37">
        <v>15</v>
      </c>
      <c r="CJ37">
        <v>3.15</v>
      </c>
      <c r="CK37">
        <v>0.27</v>
      </c>
      <c r="CL37">
        <v>19</v>
      </c>
      <c r="CS37">
        <f t="shared" si="3"/>
        <v>3.8461538461538427</v>
      </c>
      <c r="CT37">
        <f t="shared" si="4"/>
        <v>3.2786885245901667</v>
      </c>
      <c r="CU37" s="1" t="s">
        <v>851</v>
      </c>
      <c r="DQ37" t="e">
        <f t="shared" si="5"/>
        <v>#DIV/0!</v>
      </c>
      <c r="DR37" t="e">
        <f t="shared" si="6"/>
        <v>#DIV/0!</v>
      </c>
      <c r="EO37" t="e">
        <f t="shared" si="15"/>
        <v>#DIV/0!</v>
      </c>
      <c r="EP37" t="e">
        <f t="shared" si="8"/>
        <v>#DIV/0!</v>
      </c>
      <c r="EQ37" s="1" t="s">
        <v>811</v>
      </c>
    </row>
    <row r="38" spans="1:147" s="6" customFormat="1" ht="57.6" x14ac:dyDescent="0.3">
      <c r="A38" s="6" t="s">
        <v>640</v>
      </c>
      <c r="B38" s="6">
        <v>2019</v>
      </c>
      <c r="C38" s="43" t="s">
        <v>770</v>
      </c>
      <c r="D38" s="43" t="s">
        <v>769</v>
      </c>
      <c r="E38" s="6" t="s">
        <v>22</v>
      </c>
      <c r="F38" s="6" t="s">
        <v>21</v>
      </c>
      <c r="G38" s="6" t="s">
        <v>100</v>
      </c>
      <c r="H38" s="6" t="s">
        <v>21</v>
      </c>
      <c r="I38" s="6" t="s">
        <v>22</v>
      </c>
      <c r="J38" s="43" t="s">
        <v>834</v>
      </c>
      <c r="K38" s="6" t="s">
        <v>21</v>
      </c>
      <c r="L38" s="6" t="s">
        <v>741</v>
      </c>
      <c r="M38" s="43" t="s">
        <v>838</v>
      </c>
      <c r="N38" s="6" t="s">
        <v>839</v>
      </c>
      <c r="P38" s="43" t="s">
        <v>840</v>
      </c>
      <c r="Q38" s="43" t="s">
        <v>832</v>
      </c>
      <c r="S38" s="6" t="s">
        <v>516</v>
      </c>
      <c r="T38" s="43" t="s">
        <v>842</v>
      </c>
      <c r="U38" s="6" t="s">
        <v>186</v>
      </c>
      <c r="V38" s="43" t="s">
        <v>854</v>
      </c>
      <c r="W38" s="43" t="s">
        <v>846</v>
      </c>
      <c r="X38" s="43" t="s">
        <v>845</v>
      </c>
      <c r="Y38" s="43" t="s">
        <v>843</v>
      </c>
      <c r="Z38" s="35" t="s">
        <v>847</v>
      </c>
      <c r="AA38" s="43" t="s">
        <v>848</v>
      </c>
      <c r="AB38" s="65" t="s">
        <v>849</v>
      </c>
      <c r="AC38" s="43" t="s">
        <v>848</v>
      </c>
      <c r="AD38" s="6" t="s">
        <v>522</v>
      </c>
      <c r="AE38" s="6" t="s">
        <v>95</v>
      </c>
      <c r="AW38" t="e">
        <f t="shared" si="13"/>
        <v>#VALUE!</v>
      </c>
      <c r="AX38" t="e">
        <f t="shared" si="14"/>
        <v>#DIV/0!</v>
      </c>
      <c r="AY38" s="6" t="s">
        <v>95</v>
      </c>
      <c r="AZ38" s="65" t="s">
        <v>850</v>
      </c>
      <c r="BA38" s="43" t="s">
        <v>848</v>
      </c>
      <c r="BB38" s="6" t="s">
        <v>522</v>
      </c>
      <c r="BC38" s="6">
        <v>3.43</v>
      </c>
      <c r="BD38" s="6">
        <v>0.22</v>
      </c>
      <c r="BE38" s="6">
        <v>8</v>
      </c>
      <c r="BF38" s="6">
        <v>3.1</v>
      </c>
      <c r="BG38" s="6">
        <v>0.2</v>
      </c>
      <c r="BH38" s="6">
        <v>9</v>
      </c>
      <c r="BI38" s="6">
        <v>3.58</v>
      </c>
      <c r="BJ38" s="6">
        <v>0.22</v>
      </c>
      <c r="BK38" s="6">
        <v>8</v>
      </c>
      <c r="BL38" s="6">
        <v>3.13</v>
      </c>
      <c r="BM38" s="6">
        <v>0.26</v>
      </c>
      <c r="BN38" s="6">
        <v>9</v>
      </c>
      <c r="BU38" s="6">
        <f t="shared" si="12"/>
        <v>4.3731778425655943</v>
      </c>
      <c r="BV38" s="6">
        <f t="shared" si="10"/>
        <v>0.96774193548386456</v>
      </c>
      <c r="BX38" s="35"/>
      <c r="CS38" s="6" t="e">
        <f t="shared" si="3"/>
        <v>#DIV/0!</v>
      </c>
      <c r="CT38" s="6" t="e">
        <f t="shared" si="4"/>
        <v>#DIV/0!</v>
      </c>
      <c r="CV38" s="35"/>
      <c r="DQ38" s="6" t="e">
        <f t="shared" si="5"/>
        <v>#DIV/0!</v>
      </c>
      <c r="DR38" s="6" t="e">
        <f t="shared" si="6"/>
        <v>#DIV/0!</v>
      </c>
      <c r="DT38" s="35"/>
      <c r="EO38" s="6" t="e">
        <f t="shared" si="15"/>
        <v>#DIV/0!</v>
      </c>
      <c r="EP38" s="6" t="e">
        <f t="shared" si="8"/>
        <v>#DIV/0!</v>
      </c>
    </row>
    <row r="39" spans="1:147" ht="57.6" x14ac:dyDescent="0.3">
      <c r="A39" s="1" t="s">
        <v>170</v>
      </c>
      <c r="B39" s="1" t="s">
        <v>173</v>
      </c>
      <c r="C39" s="1" t="s">
        <v>176</v>
      </c>
      <c r="D39" s="1" t="s">
        <v>177</v>
      </c>
      <c r="E39" t="s">
        <v>148</v>
      </c>
      <c r="F39" t="s">
        <v>22</v>
      </c>
      <c r="G39" s="1" t="s">
        <v>179</v>
      </c>
      <c r="H39" t="s">
        <v>21</v>
      </c>
      <c r="I39" t="s">
        <v>22</v>
      </c>
      <c r="J39" t="s">
        <v>37</v>
      </c>
      <c r="K39" t="s">
        <v>22</v>
      </c>
      <c r="L39" s="1" t="s">
        <v>812</v>
      </c>
      <c r="M39">
        <v>28.8</v>
      </c>
      <c r="N39">
        <v>7.6</v>
      </c>
      <c r="O39" t="s">
        <v>180</v>
      </c>
      <c r="P39" t="s">
        <v>181</v>
      </c>
      <c r="Q39" s="1" t="s">
        <v>184</v>
      </c>
      <c r="R39" s="1" t="s">
        <v>95</v>
      </c>
      <c r="S39" t="s">
        <v>94</v>
      </c>
      <c r="T39" t="s">
        <v>37</v>
      </c>
      <c r="U39" t="s">
        <v>186</v>
      </c>
      <c r="V39" t="s">
        <v>193</v>
      </c>
      <c r="W39" t="s">
        <v>193</v>
      </c>
      <c r="X39" t="s">
        <v>193</v>
      </c>
      <c r="Y39" t="s">
        <v>95</v>
      </c>
      <c r="Z39" s="35" t="s">
        <v>879</v>
      </c>
      <c r="AA39" s="1" t="s">
        <v>880</v>
      </c>
      <c r="AB39" s="65" t="s">
        <v>879</v>
      </c>
      <c r="AC39" s="1" t="s">
        <v>196</v>
      </c>
      <c r="AD39" t="s">
        <v>467</v>
      </c>
      <c r="AE39">
        <v>286.67</v>
      </c>
      <c r="AF39">
        <v>115.47</v>
      </c>
      <c r="AG39">
        <v>3</v>
      </c>
      <c r="AH39">
        <v>183.33</v>
      </c>
      <c r="AI39">
        <v>11.55</v>
      </c>
      <c r="AJ39">
        <v>3</v>
      </c>
      <c r="AK39">
        <v>286.67</v>
      </c>
      <c r="AL39">
        <v>115.47</v>
      </c>
      <c r="AM39">
        <v>3</v>
      </c>
      <c r="AN39">
        <v>190</v>
      </c>
      <c r="AO39">
        <v>0</v>
      </c>
      <c r="AP39">
        <v>3</v>
      </c>
      <c r="AW39">
        <f t="shared" si="13"/>
        <v>0</v>
      </c>
      <c r="AX39">
        <f t="shared" si="14"/>
        <v>3.6382479681448685</v>
      </c>
      <c r="AZ39" s="79"/>
      <c r="BA39" s="1"/>
      <c r="BX39" s="76"/>
      <c r="CV39" s="76"/>
      <c r="DT39" s="76"/>
    </row>
    <row r="40" spans="1:147" ht="72" x14ac:dyDescent="0.3">
      <c r="A40" s="43" t="s">
        <v>170</v>
      </c>
      <c r="B40" s="43" t="s">
        <v>174</v>
      </c>
      <c r="C40" s="43" t="s">
        <v>175</v>
      </c>
      <c r="D40" s="6" t="s">
        <v>148</v>
      </c>
      <c r="E40" s="6" t="s">
        <v>148</v>
      </c>
      <c r="F40" s="6" t="s">
        <v>21</v>
      </c>
      <c r="G40" s="43" t="s">
        <v>178</v>
      </c>
      <c r="H40" s="6" t="s">
        <v>21</v>
      </c>
      <c r="I40" s="6" t="s">
        <v>22</v>
      </c>
      <c r="J40" s="6" t="s">
        <v>93</v>
      </c>
      <c r="K40" s="6" t="s">
        <v>22</v>
      </c>
      <c r="L40" s="43" t="s">
        <v>812</v>
      </c>
      <c r="M40" s="6" t="s">
        <v>95</v>
      </c>
      <c r="N40" s="6"/>
      <c r="O40" s="6"/>
      <c r="P40" s="6"/>
      <c r="Q40" s="43" t="s">
        <v>184</v>
      </c>
      <c r="R40" s="6" t="s">
        <v>95</v>
      </c>
      <c r="S40" s="6" t="s">
        <v>103</v>
      </c>
      <c r="T40" s="6" t="s">
        <v>78</v>
      </c>
      <c r="U40" s="6" t="s">
        <v>186</v>
      </c>
      <c r="V40" s="6" t="s">
        <v>109</v>
      </c>
      <c r="W40" s="43" t="s">
        <v>189</v>
      </c>
      <c r="X40" s="6" t="s">
        <v>191</v>
      </c>
      <c r="Y40" s="6"/>
      <c r="Z40" s="35" t="s">
        <v>879</v>
      </c>
      <c r="AA40" s="1" t="s">
        <v>881</v>
      </c>
      <c r="AB40" s="65" t="s">
        <v>879</v>
      </c>
      <c r="AC40" s="1" t="s">
        <v>196</v>
      </c>
      <c r="AD40" t="s">
        <v>467</v>
      </c>
      <c r="AE40">
        <v>254</v>
      </c>
      <c r="AF40">
        <v>44.5</v>
      </c>
      <c r="AG40">
        <v>5</v>
      </c>
      <c r="AH40">
        <v>152.86000000000001</v>
      </c>
      <c r="AI40">
        <v>29.28</v>
      </c>
      <c r="AJ40">
        <v>7</v>
      </c>
      <c r="AK40">
        <v>270</v>
      </c>
      <c r="AL40">
        <v>40</v>
      </c>
      <c r="AM40">
        <v>5</v>
      </c>
      <c r="AN40">
        <v>172.86</v>
      </c>
      <c r="AO40">
        <v>35.46</v>
      </c>
      <c r="AP40">
        <v>7</v>
      </c>
      <c r="AW40">
        <f t="shared" si="13"/>
        <v>6.2992125984251963</v>
      </c>
      <c r="AX40">
        <f t="shared" si="14"/>
        <v>13.083867591259976</v>
      </c>
      <c r="AZ40" s="79"/>
      <c r="BA40" s="1"/>
      <c r="BX40" s="76"/>
      <c r="CV40" s="76"/>
      <c r="DT40" s="76"/>
    </row>
    <row r="41" spans="1:147" ht="72" x14ac:dyDescent="0.3">
      <c r="A41" s="43" t="s">
        <v>170</v>
      </c>
      <c r="B41" s="43" t="s">
        <v>174</v>
      </c>
      <c r="C41" s="43" t="s">
        <v>175</v>
      </c>
      <c r="D41" s="6" t="s">
        <v>148</v>
      </c>
      <c r="E41" s="6" t="s">
        <v>148</v>
      </c>
      <c r="F41" s="6" t="s">
        <v>21</v>
      </c>
      <c r="G41" s="43" t="s">
        <v>178</v>
      </c>
      <c r="H41" s="6" t="s">
        <v>21</v>
      </c>
      <c r="I41" s="6" t="s">
        <v>22</v>
      </c>
      <c r="J41" s="6" t="s">
        <v>105</v>
      </c>
      <c r="K41" s="6" t="s">
        <v>22</v>
      </c>
      <c r="L41" s="43" t="s">
        <v>812</v>
      </c>
      <c r="M41" s="6" t="s">
        <v>95</v>
      </c>
      <c r="N41" s="6"/>
      <c r="O41" s="6"/>
      <c r="P41" s="6"/>
      <c r="Q41" s="43" t="s">
        <v>184</v>
      </c>
      <c r="R41" s="6" t="s">
        <v>95</v>
      </c>
      <c r="S41" s="6" t="s">
        <v>194</v>
      </c>
      <c r="T41" s="6" t="s">
        <v>105</v>
      </c>
      <c r="U41" s="6" t="s">
        <v>186</v>
      </c>
      <c r="V41" s="6" t="s">
        <v>109</v>
      </c>
      <c r="W41" s="43" t="s">
        <v>187</v>
      </c>
      <c r="X41" s="6" t="s">
        <v>190</v>
      </c>
      <c r="Y41" s="6"/>
      <c r="Z41" s="35" t="s">
        <v>879</v>
      </c>
      <c r="AA41" s="1" t="s">
        <v>882</v>
      </c>
      <c r="AB41" s="65" t="s">
        <v>879</v>
      </c>
      <c r="AC41" s="1" t="s">
        <v>196</v>
      </c>
      <c r="AD41" t="s">
        <v>467</v>
      </c>
      <c r="AE41">
        <v>252</v>
      </c>
      <c r="AF41">
        <v>26.8</v>
      </c>
      <c r="AG41">
        <v>5</v>
      </c>
      <c r="AH41">
        <v>181.43</v>
      </c>
      <c r="AI41">
        <v>32.369999999999997</v>
      </c>
      <c r="AJ41">
        <v>7</v>
      </c>
      <c r="AK41">
        <v>268</v>
      </c>
      <c r="AL41">
        <v>26.8</v>
      </c>
      <c r="AM41">
        <v>5</v>
      </c>
      <c r="AN41">
        <v>207.14</v>
      </c>
      <c r="AO41">
        <v>42.31</v>
      </c>
      <c r="AP41">
        <v>7</v>
      </c>
      <c r="AW41">
        <f t="shared" si="13"/>
        <v>6.3492063492063489</v>
      </c>
      <c r="AX41">
        <f t="shared" si="14"/>
        <v>14.170754560987698</v>
      </c>
      <c r="AZ41" s="79"/>
      <c r="BA41" s="1"/>
      <c r="BX41" s="76"/>
      <c r="CV41" s="76"/>
      <c r="DT41" s="76"/>
    </row>
    <row r="42" spans="1:147" ht="72" x14ac:dyDescent="0.3">
      <c r="A42" s="43" t="s">
        <v>170</v>
      </c>
      <c r="B42" s="43" t="s">
        <v>174</v>
      </c>
      <c r="C42" s="43" t="s">
        <v>175</v>
      </c>
      <c r="D42" s="6" t="s">
        <v>148</v>
      </c>
      <c r="E42" s="6" t="s">
        <v>148</v>
      </c>
      <c r="F42" s="6" t="s">
        <v>21</v>
      </c>
      <c r="G42" s="43" t="s">
        <v>178</v>
      </c>
      <c r="H42" s="6" t="s">
        <v>21</v>
      </c>
      <c r="I42" s="6" t="s">
        <v>22</v>
      </c>
      <c r="J42" s="6" t="s">
        <v>182</v>
      </c>
      <c r="K42" s="6" t="s">
        <v>22</v>
      </c>
      <c r="L42" s="43" t="s">
        <v>812</v>
      </c>
      <c r="M42" s="6" t="s">
        <v>95</v>
      </c>
      <c r="N42" s="6"/>
      <c r="O42" s="6"/>
      <c r="P42" s="6"/>
      <c r="Q42" s="43" t="s">
        <v>184</v>
      </c>
      <c r="R42" s="6" t="s">
        <v>95</v>
      </c>
      <c r="S42" s="6" t="s">
        <v>103</v>
      </c>
      <c r="T42" s="6" t="s">
        <v>182</v>
      </c>
      <c r="U42" s="6" t="s">
        <v>186</v>
      </c>
      <c r="V42" s="6" t="s">
        <v>109</v>
      </c>
      <c r="W42" s="43" t="s">
        <v>188</v>
      </c>
      <c r="X42" s="6" t="s">
        <v>192</v>
      </c>
      <c r="Y42" s="6"/>
      <c r="Z42" s="35" t="s">
        <v>879</v>
      </c>
      <c r="AA42" s="1" t="s">
        <v>883</v>
      </c>
      <c r="AB42" s="65" t="s">
        <v>879</v>
      </c>
      <c r="AC42" s="1" t="s">
        <v>196</v>
      </c>
      <c r="AD42" t="s">
        <v>467</v>
      </c>
      <c r="AE42">
        <v>253</v>
      </c>
      <c r="AF42">
        <v>33.35</v>
      </c>
      <c r="AG42">
        <v>10</v>
      </c>
      <c r="AH42">
        <v>167.34</v>
      </c>
      <c r="AI42">
        <v>33.15</v>
      </c>
      <c r="AJ42">
        <v>14</v>
      </c>
      <c r="AK42">
        <v>269</v>
      </c>
      <c r="AL42">
        <v>30.71</v>
      </c>
      <c r="AM42">
        <v>10</v>
      </c>
      <c r="AN42">
        <v>190</v>
      </c>
      <c r="AO42">
        <v>41.51</v>
      </c>
      <c r="AP42">
        <v>14</v>
      </c>
      <c r="AW42">
        <f t="shared" si="13"/>
        <v>6.3241106719367588</v>
      </c>
      <c r="AX42">
        <f t="shared" si="14"/>
        <v>13.541293175570694</v>
      </c>
      <c r="AZ42" s="79"/>
      <c r="BA42" s="1"/>
      <c r="BX42" s="76"/>
      <c r="CV42" s="76"/>
      <c r="DT42" s="76"/>
    </row>
    <row r="43" spans="1:147" ht="151.80000000000001" x14ac:dyDescent="0.3">
      <c r="A43" t="s">
        <v>171</v>
      </c>
      <c r="B43">
        <v>2017</v>
      </c>
      <c r="C43" s="1" t="s">
        <v>355</v>
      </c>
      <c r="D43" s="1" t="s">
        <v>356</v>
      </c>
      <c r="E43" t="s">
        <v>22</v>
      </c>
      <c r="F43" t="s">
        <v>21</v>
      </c>
      <c r="G43" s="1" t="s">
        <v>100</v>
      </c>
      <c r="H43" t="s">
        <v>21</v>
      </c>
      <c r="I43" t="s">
        <v>21</v>
      </c>
      <c r="J43" t="s">
        <v>193</v>
      </c>
      <c r="K43" t="s">
        <v>21</v>
      </c>
      <c r="L43" s="1" t="s">
        <v>741</v>
      </c>
      <c r="M43" s="41" t="s">
        <v>870</v>
      </c>
      <c r="N43" s="41" t="s">
        <v>871</v>
      </c>
      <c r="O43" s="41"/>
      <c r="P43" s="41"/>
      <c r="Q43" s="1" t="s">
        <v>872</v>
      </c>
      <c r="S43" s="1" t="s">
        <v>876</v>
      </c>
      <c r="T43" t="s">
        <v>93</v>
      </c>
      <c r="U43" t="s">
        <v>292</v>
      </c>
      <c r="V43" t="s">
        <v>109</v>
      </c>
      <c r="W43" s="1" t="s">
        <v>874</v>
      </c>
      <c r="X43" s="2" t="s">
        <v>875</v>
      </c>
      <c r="Y43" s="75" t="s">
        <v>873</v>
      </c>
      <c r="Z43" s="35" t="s">
        <v>878</v>
      </c>
      <c r="AA43" s="1" t="s">
        <v>877</v>
      </c>
      <c r="AB43" s="65" t="s">
        <v>878</v>
      </c>
      <c r="AC43" s="1" t="s">
        <v>877</v>
      </c>
      <c r="AD43" t="s">
        <v>467</v>
      </c>
      <c r="AW43" t="e">
        <f t="shared" si="13"/>
        <v>#DIV/0!</v>
      </c>
      <c r="AX43" t="e">
        <f t="shared" si="14"/>
        <v>#DIV/0!</v>
      </c>
      <c r="AZ43" s="79"/>
      <c r="BA43" s="1"/>
      <c r="BX43" s="76"/>
      <c r="CV43" s="76"/>
      <c r="DT43" s="76"/>
    </row>
    <row r="44" spans="1:147" ht="120.6" x14ac:dyDescent="0.3">
      <c r="A44" t="s">
        <v>641</v>
      </c>
      <c r="B44">
        <v>2002</v>
      </c>
      <c r="C44" s="1" t="s">
        <v>294</v>
      </c>
      <c r="D44" t="s">
        <v>295</v>
      </c>
      <c r="E44" t="s">
        <v>22</v>
      </c>
      <c r="F44" t="s">
        <v>21</v>
      </c>
      <c r="G44" s="1" t="s">
        <v>100</v>
      </c>
      <c r="H44" t="s">
        <v>21</v>
      </c>
      <c r="I44" t="s">
        <v>21</v>
      </c>
      <c r="J44" t="s">
        <v>193</v>
      </c>
      <c r="K44" t="s">
        <v>22</v>
      </c>
      <c r="L44" s="1" t="s">
        <v>816</v>
      </c>
      <c r="M44">
        <v>23.7</v>
      </c>
      <c r="N44">
        <v>1.6</v>
      </c>
      <c r="O44">
        <v>22.7</v>
      </c>
      <c r="P44">
        <v>2.6</v>
      </c>
      <c r="Q44" s="1" t="s">
        <v>296</v>
      </c>
      <c r="S44" t="s">
        <v>96</v>
      </c>
      <c r="T44" t="s">
        <v>93</v>
      </c>
      <c r="U44" t="s">
        <v>292</v>
      </c>
      <c r="V44" t="s">
        <v>855</v>
      </c>
      <c r="W44" s="1" t="s">
        <v>857</v>
      </c>
      <c r="X44" s="1" t="s">
        <v>856</v>
      </c>
      <c r="Y44" s="75" t="s">
        <v>859</v>
      </c>
      <c r="Z44" s="65" t="s">
        <v>860</v>
      </c>
      <c r="AA44" s="1" t="s">
        <v>861</v>
      </c>
      <c r="AB44" s="65" t="s">
        <v>862</v>
      </c>
      <c r="AC44" s="1" t="s">
        <v>863</v>
      </c>
      <c r="AE44">
        <v>379</v>
      </c>
      <c r="AF44" s="41" t="s">
        <v>865</v>
      </c>
      <c r="AG44">
        <v>7</v>
      </c>
      <c r="AH44">
        <v>269</v>
      </c>
      <c r="AI44" s="41" t="s">
        <v>866</v>
      </c>
      <c r="AJ44">
        <v>7</v>
      </c>
      <c r="AK44">
        <v>419</v>
      </c>
      <c r="AL44" s="41" t="s">
        <v>867</v>
      </c>
      <c r="AM44">
        <v>7</v>
      </c>
      <c r="AN44">
        <v>298</v>
      </c>
      <c r="AO44" s="41" t="s">
        <v>868</v>
      </c>
      <c r="AP44">
        <v>7</v>
      </c>
      <c r="AS44">
        <v>10.7</v>
      </c>
      <c r="AT44" s="41" t="s">
        <v>123</v>
      </c>
      <c r="AU44">
        <v>11.2</v>
      </c>
      <c r="AV44" s="41" t="s">
        <v>864</v>
      </c>
      <c r="AW44">
        <f t="shared" si="13"/>
        <v>10.554089709762533</v>
      </c>
      <c r="AX44">
        <f t="shared" si="14"/>
        <v>10.780669144981413</v>
      </c>
      <c r="BU44" t="e">
        <f t="shared" si="12"/>
        <v>#DIV/0!</v>
      </c>
      <c r="BV44" t="e">
        <f t="shared" si="10"/>
        <v>#DIV/0!</v>
      </c>
      <c r="CS44" t="e">
        <f t="shared" si="3"/>
        <v>#DIV/0!</v>
      </c>
      <c r="CT44" t="e">
        <f t="shared" si="4"/>
        <v>#DIV/0!</v>
      </c>
      <c r="DQ44" t="e">
        <f t="shared" si="5"/>
        <v>#DIV/0!</v>
      </c>
      <c r="DR44" t="e">
        <f t="shared" si="6"/>
        <v>#DIV/0!</v>
      </c>
      <c r="EO44" t="e">
        <f t="shared" si="15"/>
        <v>#DIV/0!</v>
      </c>
      <c r="EP44" t="e">
        <f t="shared" si="8"/>
        <v>#DIV/0!</v>
      </c>
    </row>
    <row r="45" spans="1:147" x14ac:dyDescent="0.3">
      <c r="AW45" t="e">
        <f t="shared" si="13"/>
        <v>#DIV/0!</v>
      </c>
      <c r="AX45" t="e">
        <f t="shared" si="14"/>
        <v>#DIV/0!</v>
      </c>
      <c r="BU45" t="e">
        <f t="shared" si="12"/>
        <v>#DIV/0!</v>
      </c>
      <c r="BV45" t="e">
        <f t="shared" si="10"/>
        <v>#DIV/0!</v>
      </c>
      <c r="CS45" t="e">
        <f t="shared" si="3"/>
        <v>#DIV/0!</v>
      </c>
      <c r="CT45" t="e">
        <f t="shared" si="4"/>
        <v>#DIV/0!</v>
      </c>
      <c r="DQ45" t="e">
        <f t="shared" si="5"/>
        <v>#DIV/0!</v>
      </c>
      <c r="DR45" t="e">
        <f t="shared" si="6"/>
        <v>#DIV/0!</v>
      </c>
      <c r="EO45" t="e">
        <f t="shared" si="15"/>
        <v>#DIV/0!</v>
      </c>
      <c r="EP45" t="e">
        <f t="shared" si="8"/>
        <v>#DIV/0!</v>
      </c>
    </row>
    <row r="46" spans="1:147" x14ac:dyDescent="0.3">
      <c r="AW46" t="e">
        <f t="shared" si="13"/>
        <v>#DIV/0!</v>
      </c>
      <c r="AX46" t="e">
        <f t="shared" si="14"/>
        <v>#DIV/0!</v>
      </c>
      <c r="BU46" t="e">
        <f t="shared" si="12"/>
        <v>#DIV/0!</v>
      </c>
      <c r="BV46" t="e">
        <f t="shared" si="10"/>
        <v>#DIV/0!</v>
      </c>
      <c r="CS46" t="e">
        <f t="shared" si="3"/>
        <v>#DIV/0!</v>
      </c>
      <c r="CT46" t="e">
        <f t="shared" si="4"/>
        <v>#DIV/0!</v>
      </c>
      <c r="DQ46" t="e">
        <f t="shared" si="5"/>
        <v>#DIV/0!</v>
      </c>
      <c r="DR46" t="e">
        <f t="shared" si="6"/>
        <v>#DIV/0!</v>
      </c>
      <c r="EO46" t="e">
        <f t="shared" si="7"/>
        <v>#DIV/0!</v>
      </c>
      <c r="EP46" t="e">
        <f t="shared" si="8"/>
        <v>#DIV/0!</v>
      </c>
    </row>
    <row r="47" spans="1:147" x14ac:dyDescent="0.3">
      <c r="AW47" t="e">
        <f t="shared" si="13"/>
        <v>#DIV/0!</v>
      </c>
      <c r="AX47" t="e">
        <f t="shared" si="14"/>
        <v>#DIV/0!</v>
      </c>
      <c r="BU47" t="e">
        <f t="shared" si="12"/>
        <v>#DIV/0!</v>
      </c>
      <c r="BV47" t="e">
        <f t="shared" si="10"/>
        <v>#DIV/0!</v>
      </c>
      <c r="CS47" t="e">
        <f t="shared" si="3"/>
        <v>#DIV/0!</v>
      </c>
      <c r="CT47" t="e">
        <f t="shared" si="4"/>
        <v>#DIV/0!</v>
      </c>
      <c r="DQ47" t="e">
        <f t="shared" si="5"/>
        <v>#DIV/0!</v>
      </c>
      <c r="DR47" t="e">
        <f t="shared" si="6"/>
        <v>#DIV/0!</v>
      </c>
      <c r="EO47" t="e">
        <f t="shared" si="7"/>
        <v>#DIV/0!</v>
      </c>
      <c r="EP47" t="e">
        <f t="shared" si="8"/>
        <v>#DIV/0!</v>
      </c>
    </row>
    <row r="48" spans="1:147" x14ac:dyDescent="0.3">
      <c r="AW48" t="e">
        <f t="shared" si="13"/>
        <v>#DIV/0!</v>
      </c>
      <c r="AX48" t="e">
        <f t="shared" si="14"/>
        <v>#DIV/0!</v>
      </c>
      <c r="BU48" t="e">
        <f t="shared" si="12"/>
        <v>#DIV/0!</v>
      </c>
      <c r="BV48" t="e">
        <f t="shared" si="10"/>
        <v>#DIV/0!</v>
      </c>
      <c r="CS48" t="e">
        <f t="shared" si="3"/>
        <v>#DIV/0!</v>
      </c>
      <c r="CT48" t="e">
        <f t="shared" si="4"/>
        <v>#DIV/0!</v>
      </c>
      <c r="DQ48" t="e">
        <f t="shared" si="5"/>
        <v>#DIV/0!</v>
      </c>
      <c r="DR48" t="e">
        <f t="shared" si="6"/>
        <v>#DIV/0!</v>
      </c>
      <c r="EO48" t="e">
        <f t="shared" si="7"/>
        <v>#DIV/0!</v>
      </c>
      <c r="EP48" t="e">
        <f t="shared" si="8"/>
        <v>#DIV/0!</v>
      </c>
    </row>
    <row r="49" spans="49:146" x14ac:dyDescent="0.3">
      <c r="AW49" t="e">
        <f t="shared" si="13"/>
        <v>#DIV/0!</v>
      </c>
      <c r="AX49" t="e">
        <f t="shared" si="14"/>
        <v>#DIV/0!</v>
      </c>
      <c r="BU49" t="e">
        <f t="shared" si="12"/>
        <v>#DIV/0!</v>
      </c>
      <c r="BV49" t="e">
        <f t="shared" si="10"/>
        <v>#DIV/0!</v>
      </c>
      <c r="CS49" t="e">
        <f t="shared" si="3"/>
        <v>#DIV/0!</v>
      </c>
      <c r="CT49" t="e">
        <f t="shared" si="4"/>
        <v>#DIV/0!</v>
      </c>
      <c r="DQ49" t="e">
        <f t="shared" si="5"/>
        <v>#DIV/0!</v>
      </c>
      <c r="DR49" t="e">
        <f t="shared" si="6"/>
        <v>#DIV/0!</v>
      </c>
      <c r="EO49" t="e">
        <f t="shared" si="7"/>
        <v>#DIV/0!</v>
      </c>
      <c r="EP49" t="e">
        <f t="shared" si="8"/>
        <v>#DIV/0!</v>
      </c>
    </row>
    <row r="50" spans="49:146" x14ac:dyDescent="0.3">
      <c r="AW50" t="e">
        <f t="shared" si="13"/>
        <v>#DIV/0!</v>
      </c>
      <c r="AX50" t="e">
        <f t="shared" si="14"/>
        <v>#DIV/0!</v>
      </c>
      <c r="BU50" t="e">
        <f t="shared" si="12"/>
        <v>#DIV/0!</v>
      </c>
      <c r="BV50" t="e">
        <f t="shared" si="10"/>
        <v>#DIV/0!</v>
      </c>
      <c r="CS50" t="e">
        <f t="shared" si="3"/>
        <v>#DIV/0!</v>
      </c>
      <c r="CT50" t="e">
        <f t="shared" si="4"/>
        <v>#DIV/0!</v>
      </c>
      <c r="DQ50" t="e">
        <f t="shared" si="5"/>
        <v>#DIV/0!</v>
      </c>
      <c r="DR50" t="e">
        <f t="shared" si="6"/>
        <v>#DIV/0!</v>
      </c>
      <c r="EO50" t="e">
        <f t="shared" si="7"/>
        <v>#DIV/0!</v>
      </c>
      <c r="EP50" t="e">
        <f t="shared" si="8"/>
        <v>#DIV/0!</v>
      </c>
    </row>
    <row r="51" spans="49:146" x14ac:dyDescent="0.3">
      <c r="AW51" t="e">
        <f t="shared" si="13"/>
        <v>#DIV/0!</v>
      </c>
      <c r="AX51" t="e">
        <f t="shared" si="14"/>
        <v>#DIV/0!</v>
      </c>
      <c r="CS51" t="e">
        <f t="shared" si="3"/>
        <v>#DIV/0!</v>
      </c>
      <c r="CT51" t="e">
        <f t="shared" si="4"/>
        <v>#DIV/0!</v>
      </c>
    </row>
    <row r="52" spans="49:146" x14ac:dyDescent="0.3">
      <c r="AW52" t="e">
        <f t="shared" si="13"/>
        <v>#DIV/0!</v>
      </c>
      <c r="AX52" t="e">
        <f t="shared" si="14"/>
        <v>#DIV/0!</v>
      </c>
      <c r="CS52" t="e">
        <f t="shared" si="3"/>
        <v>#DIV/0!</v>
      </c>
      <c r="CT52" t="e">
        <f t="shared" si="4"/>
        <v>#DIV/0!</v>
      </c>
    </row>
    <row r="53" spans="49:146" x14ac:dyDescent="0.3">
      <c r="AW53" t="e">
        <f t="shared" si="13"/>
        <v>#DIV/0!</v>
      </c>
      <c r="AX53" t="e">
        <f t="shared" si="14"/>
        <v>#DIV/0!</v>
      </c>
    </row>
    <row r="54" spans="49:146" x14ac:dyDescent="0.3">
      <c r="AW54" t="e">
        <f t="shared" si="13"/>
        <v>#DIV/0!</v>
      </c>
      <c r="AX54" t="e">
        <f t="shared" si="14"/>
        <v>#DIV/0!</v>
      </c>
    </row>
    <row r="55" spans="49:146" x14ac:dyDescent="0.3">
      <c r="AW55" t="e">
        <f t="shared" si="13"/>
        <v>#DIV/0!</v>
      </c>
      <c r="AX55" t="e">
        <f t="shared" si="14"/>
        <v>#DIV/0!</v>
      </c>
    </row>
    <row r="56" spans="49:146" x14ac:dyDescent="0.3">
      <c r="AW56" t="e">
        <f t="shared" si="13"/>
        <v>#DIV/0!</v>
      </c>
      <c r="AX56" t="e">
        <f t="shared" si="14"/>
        <v>#DIV/0!</v>
      </c>
    </row>
    <row r="57" spans="49:146" x14ac:dyDescent="0.3">
      <c r="AW57" t="e">
        <f t="shared" si="13"/>
        <v>#DIV/0!</v>
      </c>
      <c r="AX57" t="e">
        <f t="shared" si="14"/>
        <v>#DIV/0!</v>
      </c>
    </row>
  </sheetData>
  <pageMargins left="0.25" right="0.25" top="0.75" bottom="0.75" header="0.3" footer="0.3"/>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H180"/>
  <sheetViews>
    <sheetView workbookViewId="0"/>
  </sheetViews>
  <sheetFormatPr defaultRowHeight="14.4" x14ac:dyDescent="0.3"/>
  <cols>
    <col min="1" max="1" width="26.6640625" customWidth="1"/>
    <col min="2" max="2" width="13.6640625" customWidth="1"/>
    <col min="3" max="3" width="12.109375" customWidth="1"/>
    <col min="4" max="4" width="11.109375" customWidth="1"/>
    <col min="5" max="5" width="10.109375" customWidth="1"/>
    <col min="6" max="6" width="22.44140625" customWidth="1"/>
    <col min="7" max="7" width="13.77734375" customWidth="1"/>
  </cols>
  <sheetData>
    <row r="1" spans="1:4" x14ac:dyDescent="0.3">
      <c r="A1" s="47" t="s">
        <v>211</v>
      </c>
    </row>
    <row r="3" spans="1:4" s="40" customFormat="1" x14ac:dyDescent="0.3">
      <c r="A3" s="48" t="s">
        <v>212</v>
      </c>
    </row>
    <row r="4" spans="1:4" x14ac:dyDescent="0.3">
      <c r="A4" s="47" t="s">
        <v>219</v>
      </c>
      <c r="B4" s="47" t="s">
        <v>157</v>
      </c>
      <c r="C4" s="47" t="s">
        <v>220</v>
      </c>
      <c r="D4" s="47" t="s">
        <v>158</v>
      </c>
    </row>
    <row r="5" spans="1:4" x14ac:dyDescent="0.3">
      <c r="A5" t="s">
        <v>213</v>
      </c>
      <c r="B5" s="42">
        <v>36.3986013986014</v>
      </c>
      <c r="C5" s="42">
        <v>39.125874125874098</v>
      </c>
      <c r="D5" s="42">
        <f>C5-B5</f>
        <v>2.7272727272726982</v>
      </c>
    </row>
    <row r="6" spans="1:4" x14ac:dyDescent="0.3">
      <c r="A6" t="s">
        <v>214</v>
      </c>
      <c r="B6" s="42">
        <v>39.860139860139803</v>
      </c>
      <c r="C6" s="42">
        <v>42.692307692307601</v>
      </c>
      <c r="D6" s="42">
        <f t="shared" ref="D6:D10" si="0">C6-B6</f>
        <v>2.8321678321677979</v>
      </c>
    </row>
    <row r="7" spans="1:4" x14ac:dyDescent="0.3">
      <c r="A7" t="s">
        <v>215</v>
      </c>
      <c r="B7" s="42">
        <v>43.741258741258697</v>
      </c>
      <c r="C7" s="42">
        <v>46.363636363636303</v>
      </c>
      <c r="D7" s="42">
        <f t="shared" si="0"/>
        <v>2.6223776223776056</v>
      </c>
    </row>
    <row r="8" spans="1:4" x14ac:dyDescent="0.3">
      <c r="A8" t="s">
        <v>216</v>
      </c>
      <c r="B8" s="42">
        <v>30.944055944055901</v>
      </c>
      <c r="C8" s="42">
        <v>33.776223776223702</v>
      </c>
      <c r="D8" s="42">
        <f t="shared" si="0"/>
        <v>2.8321678321678014</v>
      </c>
    </row>
    <row r="9" spans="1:4" x14ac:dyDescent="0.3">
      <c r="A9" t="s">
        <v>217</v>
      </c>
      <c r="B9" s="42">
        <v>34.3006993006993</v>
      </c>
      <c r="C9" s="42">
        <v>37.027972027971998</v>
      </c>
      <c r="D9" s="42">
        <f t="shared" si="0"/>
        <v>2.7272727272726982</v>
      </c>
    </row>
    <row r="10" spans="1:4" x14ac:dyDescent="0.3">
      <c r="A10" t="s">
        <v>218</v>
      </c>
      <c r="B10" s="42">
        <v>38.7062937062937</v>
      </c>
      <c r="C10" s="42">
        <v>41.118881118881099</v>
      </c>
      <c r="D10" s="42">
        <f t="shared" si="0"/>
        <v>2.4125874125873992</v>
      </c>
    </row>
    <row r="13" spans="1:4" s="40" customFormat="1" x14ac:dyDescent="0.3">
      <c r="A13" s="48" t="s">
        <v>225</v>
      </c>
    </row>
    <row r="14" spans="1:4" x14ac:dyDescent="0.3">
      <c r="A14" s="47" t="s">
        <v>219</v>
      </c>
      <c r="B14" s="47" t="s">
        <v>157</v>
      </c>
      <c r="C14" s="47" t="s">
        <v>220</v>
      </c>
      <c r="D14" s="47" t="s">
        <v>158</v>
      </c>
    </row>
    <row r="15" spans="1:4" x14ac:dyDescent="0.3">
      <c r="A15" t="s">
        <v>216</v>
      </c>
      <c r="B15" s="42">
        <v>2.1521739130434701</v>
      </c>
      <c r="C15" s="42">
        <v>2.5714285714285698</v>
      </c>
      <c r="D15" s="42">
        <f>C15-B15</f>
        <v>0.41925465838509979</v>
      </c>
    </row>
    <row r="16" spans="1:4" x14ac:dyDescent="0.3">
      <c r="A16" t="s">
        <v>226</v>
      </c>
      <c r="B16" s="42">
        <v>2.2639751552795002</v>
      </c>
      <c r="C16" s="42">
        <v>2.7763975155279401</v>
      </c>
      <c r="D16" s="42">
        <f t="shared" ref="D16:D22" si="1">C16-B16</f>
        <v>0.5124223602484399</v>
      </c>
    </row>
    <row r="17" spans="1:8" x14ac:dyDescent="0.3">
      <c r="A17" t="s">
        <v>218</v>
      </c>
      <c r="B17" s="42">
        <v>2.33850931677018</v>
      </c>
      <c r="C17" s="42">
        <v>2.8509316770186302</v>
      </c>
      <c r="D17" s="42">
        <f t="shared" si="1"/>
        <v>0.51242236024845011</v>
      </c>
    </row>
    <row r="18" spans="1:8" x14ac:dyDescent="0.3">
      <c r="A18" t="s">
        <v>227</v>
      </c>
      <c r="B18" s="42">
        <v>2.4875776397515499</v>
      </c>
      <c r="C18" s="42">
        <v>3.0559006211180102</v>
      </c>
      <c r="D18" s="42">
        <f t="shared" si="1"/>
        <v>0.56832298136646031</v>
      </c>
    </row>
    <row r="19" spans="1:8" x14ac:dyDescent="0.3">
      <c r="A19" t="s">
        <v>213</v>
      </c>
      <c r="B19" s="42">
        <v>3.4099378881987499</v>
      </c>
      <c r="C19" s="42">
        <v>4.2018633540372603</v>
      </c>
      <c r="D19" s="42">
        <f t="shared" si="1"/>
        <v>0.79192546583851042</v>
      </c>
    </row>
    <row r="20" spans="1:8" x14ac:dyDescent="0.3">
      <c r="A20" t="s">
        <v>228</v>
      </c>
      <c r="B20" s="42">
        <v>3.6987577639751499</v>
      </c>
      <c r="C20" s="42">
        <v>4.5372670807453401</v>
      </c>
      <c r="D20" s="42">
        <f t="shared" si="1"/>
        <v>0.83850931677019025</v>
      </c>
    </row>
    <row r="21" spans="1:8" x14ac:dyDescent="0.3">
      <c r="A21" t="s">
        <v>215</v>
      </c>
      <c r="B21" s="42">
        <v>4.0341614906832302</v>
      </c>
      <c r="C21" s="42">
        <v>4.9378881987577596</v>
      </c>
      <c r="D21" s="42">
        <f t="shared" si="1"/>
        <v>0.90372670807452948</v>
      </c>
    </row>
    <row r="22" spans="1:8" x14ac:dyDescent="0.3">
      <c r="A22" t="s">
        <v>229</v>
      </c>
      <c r="B22" s="42">
        <v>4.2018633540372603</v>
      </c>
      <c r="C22" s="42">
        <v>4.9565217391304301</v>
      </c>
      <c r="D22" s="42">
        <f t="shared" si="1"/>
        <v>0.75465838509316985</v>
      </c>
    </row>
    <row r="23" spans="1:8" x14ac:dyDescent="0.3">
      <c r="B23" s="42"/>
      <c r="C23" s="42"/>
      <c r="D23" s="42"/>
    </row>
    <row r="24" spans="1:8" s="48" customFormat="1" x14ac:dyDescent="0.3">
      <c r="A24" s="48" t="s">
        <v>391</v>
      </c>
      <c r="B24" s="59"/>
      <c r="C24" s="59"/>
      <c r="D24" s="59"/>
    </row>
    <row r="25" spans="1:8" s="47" customFormat="1" x14ac:dyDescent="0.3">
      <c r="A25" s="47" t="s">
        <v>392</v>
      </c>
      <c r="B25" s="58" t="s">
        <v>393</v>
      </c>
      <c r="F25" s="58" t="s">
        <v>397</v>
      </c>
      <c r="G25" s="58" t="s">
        <v>157</v>
      </c>
      <c r="H25" s="47" t="s">
        <v>158</v>
      </c>
    </row>
    <row r="26" spans="1:8" x14ac:dyDescent="0.3">
      <c r="A26">
        <v>1</v>
      </c>
      <c r="B26" s="42">
        <v>0.62058212058212003</v>
      </c>
      <c r="F26" s="42" t="s">
        <v>396</v>
      </c>
      <c r="G26" s="42">
        <v>2.63</v>
      </c>
      <c r="H26">
        <v>0.78</v>
      </c>
    </row>
    <row r="27" spans="1:8" x14ac:dyDescent="0.3">
      <c r="A27">
        <v>2</v>
      </c>
      <c r="B27" s="42">
        <v>0.32744282744282699</v>
      </c>
      <c r="F27" s="42" t="s">
        <v>108</v>
      </c>
      <c r="G27" s="42">
        <v>3.18</v>
      </c>
      <c r="H27">
        <v>1.1000000000000001</v>
      </c>
    </row>
    <row r="28" spans="1:8" x14ac:dyDescent="0.3">
      <c r="A28">
        <v>3</v>
      </c>
      <c r="B28" s="42">
        <v>0.48960498960498899</v>
      </c>
      <c r="C28" s="42"/>
      <c r="D28" s="42"/>
    </row>
    <row r="29" spans="1:8" x14ac:dyDescent="0.3">
      <c r="A29">
        <v>4</v>
      </c>
      <c r="B29" s="42">
        <v>0.162162162162162</v>
      </c>
      <c r="C29" s="42"/>
      <c r="D29" s="42"/>
    </row>
    <row r="30" spans="1:8" x14ac:dyDescent="0.3">
      <c r="A30">
        <v>5</v>
      </c>
      <c r="B30" s="42">
        <v>0.31808731808731699</v>
      </c>
      <c r="C30" s="42"/>
      <c r="D30" s="42"/>
    </row>
    <row r="31" spans="1:8" x14ac:dyDescent="0.3">
      <c r="A31">
        <v>6</v>
      </c>
      <c r="B31" s="42">
        <v>0.21205821205821199</v>
      </c>
      <c r="C31" s="42"/>
      <c r="D31" s="42"/>
    </row>
    <row r="32" spans="1:8" x14ac:dyDescent="0.3">
      <c r="A32">
        <v>7</v>
      </c>
      <c r="B32" s="42">
        <v>9.0436590436590497E-2</v>
      </c>
      <c r="C32" s="42"/>
      <c r="D32" s="42"/>
    </row>
    <row r="33" spans="1:4" x14ac:dyDescent="0.3">
      <c r="A33">
        <v>8</v>
      </c>
      <c r="B33" s="42">
        <v>0.11226611226611199</v>
      </c>
      <c r="C33" s="42"/>
      <c r="D33" s="42"/>
    </row>
    <row r="34" spans="1:4" x14ac:dyDescent="0.3">
      <c r="A34">
        <v>9</v>
      </c>
      <c r="B34" s="42">
        <v>0.70790020790020702</v>
      </c>
      <c r="C34" s="42"/>
      <c r="D34" s="42"/>
    </row>
    <row r="35" spans="1:4" x14ac:dyDescent="0.3">
      <c r="A35">
        <v>10</v>
      </c>
      <c r="B35" s="42">
        <v>0.79521829521829501</v>
      </c>
      <c r="C35" s="42"/>
      <c r="D35" s="42"/>
    </row>
    <row r="36" spans="1:4" x14ac:dyDescent="0.3">
      <c r="A36">
        <v>11</v>
      </c>
      <c r="B36" s="42">
        <v>0.79521829521829501</v>
      </c>
      <c r="C36" s="42"/>
      <c r="D36" s="42"/>
    </row>
    <row r="37" spans="1:4" x14ac:dyDescent="0.3">
      <c r="A37">
        <v>12</v>
      </c>
      <c r="B37" s="42">
        <v>0.70790020790020702</v>
      </c>
      <c r="C37" s="42"/>
      <c r="D37" s="42"/>
    </row>
    <row r="38" spans="1:4" x14ac:dyDescent="0.3">
      <c r="A38">
        <v>13</v>
      </c>
      <c r="B38" s="42">
        <v>0.65488565488565398</v>
      </c>
      <c r="C38" s="42"/>
      <c r="D38" s="42"/>
    </row>
    <row r="39" spans="1:4" x14ac:dyDescent="0.3">
      <c r="A39">
        <v>14</v>
      </c>
      <c r="B39" s="42">
        <v>0.53638253638253597</v>
      </c>
      <c r="C39" s="42"/>
      <c r="D39" s="42"/>
    </row>
    <row r="40" spans="1:4" x14ac:dyDescent="0.3">
      <c r="A40">
        <v>15</v>
      </c>
      <c r="B40" s="42">
        <v>1.3877338877338801</v>
      </c>
      <c r="C40" s="42"/>
      <c r="D40" s="42"/>
    </row>
    <row r="41" spans="1:4" s="40" customFormat="1" x14ac:dyDescent="0.3">
      <c r="A41" s="48" t="s">
        <v>394</v>
      </c>
      <c r="B41" s="60">
        <f>AVERAGE(B26:B40)</f>
        <v>0.52785862785862692</v>
      </c>
      <c r="C41" s="60"/>
      <c r="D41" s="60"/>
    </row>
    <row r="42" spans="1:4" s="50" customFormat="1" x14ac:dyDescent="0.3">
      <c r="A42" s="49" t="s">
        <v>395</v>
      </c>
      <c r="B42" s="50">
        <f>STDEV(B26:B40)</f>
        <v>0.34383725153354455</v>
      </c>
    </row>
    <row r="45" spans="1:4" s="40" customFormat="1" x14ac:dyDescent="0.3">
      <c r="A45" s="48" t="s">
        <v>276</v>
      </c>
    </row>
    <row r="46" spans="1:4" x14ac:dyDescent="0.3">
      <c r="A46" s="47" t="s">
        <v>219</v>
      </c>
      <c r="B46" s="47" t="s">
        <v>157</v>
      </c>
      <c r="C46" s="47" t="s">
        <v>220</v>
      </c>
      <c r="D46" s="47" t="s">
        <v>158</v>
      </c>
    </row>
    <row r="47" spans="1:4" x14ac:dyDescent="0.3">
      <c r="A47" t="s">
        <v>213</v>
      </c>
      <c r="B47" s="42">
        <v>30.878378378378301</v>
      </c>
      <c r="C47" s="42">
        <v>35.084459459459403</v>
      </c>
      <c r="D47" s="42">
        <f>C47-B47</f>
        <v>4.206081081081102</v>
      </c>
    </row>
    <row r="48" spans="1:4" x14ac:dyDescent="0.3">
      <c r="A48" t="s">
        <v>234</v>
      </c>
      <c r="B48" s="42">
        <v>34.425675675675599</v>
      </c>
      <c r="C48" s="42">
        <v>38.530405405405403</v>
      </c>
      <c r="D48" s="42">
        <f t="shared" ref="D48:D50" si="2">C48-B48</f>
        <v>4.1047297297298044</v>
      </c>
    </row>
    <row r="49" spans="1:6" x14ac:dyDescent="0.3">
      <c r="A49" t="s">
        <v>216</v>
      </c>
      <c r="B49" s="42">
        <v>27.483108108108102</v>
      </c>
      <c r="C49" s="42">
        <v>31.283783783783701</v>
      </c>
      <c r="D49" s="42">
        <f t="shared" si="2"/>
        <v>3.8006756756755991</v>
      </c>
    </row>
    <row r="50" spans="1:6" x14ac:dyDescent="0.3">
      <c r="A50" t="s">
        <v>235</v>
      </c>
      <c r="B50" s="42">
        <v>30.777027027027</v>
      </c>
      <c r="C50" s="42">
        <v>35.287162162162097</v>
      </c>
      <c r="D50" s="42">
        <f t="shared" si="2"/>
        <v>4.5101351351350978</v>
      </c>
    </row>
    <row r="53" spans="1:6" s="40" customFormat="1" x14ac:dyDescent="0.3">
      <c r="A53" s="48" t="s">
        <v>240</v>
      </c>
    </row>
    <row r="54" spans="1:6" s="50" customFormat="1" x14ac:dyDescent="0.3">
      <c r="A54" s="49" t="s">
        <v>255</v>
      </c>
    </row>
    <row r="55" spans="1:6" x14ac:dyDescent="0.3">
      <c r="A55" s="47" t="s">
        <v>219</v>
      </c>
      <c r="B55" s="47" t="s">
        <v>157</v>
      </c>
      <c r="C55" s="47" t="s">
        <v>220</v>
      </c>
      <c r="D55" s="47" t="s">
        <v>158</v>
      </c>
    </row>
    <row r="56" spans="1:6" x14ac:dyDescent="0.3">
      <c r="A56" t="s">
        <v>241</v>
      </c>
      <c r="B56" s="42">
        <v>37.727272727272698</v>
      </c>
      <c r="F56" t="s">
        <v>256</v>
      </c>
    </row>
    <row r="57" spans="1:6" x14ac:dyDescent="0.3">
      <c r="A57" t="s">
        <v>242</v>
      </c>
      <c r="B57" s="42">
        <v>43.409090909090899</v>
      </c>
      <c r="F57" t="s">
        <v>1073</v>
      </c>
    </row>
    <row r="58" spans="1:6" x14ac:dyDescent="0.3">
      <c r="A58" t="s">
        <v>244</v>
      </c>
      <c r="B58" s="42">
        <v>35.151515151515099</v>
      </c>
    </row>
    <row r="59" spans="1:6" x14ac:dyDescent="0.3">
      <c r="A59" t="s">
        <v>243</v>
      </c>
      <c r="B59" s="42">
        <v>38.181818181818102</v>
      </c>
    </row>
    <row r="60" spans="1:6" x14ac:dyDescent="0.3">
      <c r="A60" t="s">
        <v>245</v>
      </c>
      <c r="B60" s="42">
        <v>37.499999999999901</v>
      </c>
    </row>
    <row r="61" spans="1:6" x14ac:dyDescent="0.3">
      <c r="A61" t="s">
        <v>246</v>
      </c>
      <c r="B61" s="42">
        <v>37.5757575757575</v>
      </c>
    </row>
    <row r="62" spans="1:6" x14ac:dyDescent="0.3">
      <c r="A62" t="s">
        <v>247</v>
      </c>
      <c r="B62" s="42">
        <v>38.636363636363598</v>
      </c>
    </row>
    <row r="63" spans="1:6" x14ac:dyDescent="0.3">
      <c r="A63" t="s">
        <v>248</v>
      </c>
      <c r="B63" s="42">
        <v>44.1666666666666</v>
      </c>
    </row>
    <row r="64" spans="1:6" x14ac:dyDescent="0.3">
      <c r="A64" t="s">
        <v>249</v>
      </c>
      <c r="B64" s="42">
        <v>37.121212121212103</v>
      </c>
    </row>
    <row r="65" spans="1:6" x14ac:dyDescent="0.3">
      <c r="A65" t="s">
        <v>250</v>
      </c>
      <c r="B65" s="42">
        <v>43.181818181818102</v>
      </c>
    </row>
    <row r="66" spans="1:6" x14ac:dyDescent="0.3">
      <c r="A66" t="s">
        <v>251</v>
      </c>
      <c r="B66" s="42">
        <v>44.924242424242401</v>
      </c>
    </row>
    <row r="67" spans="1:6" x14ac:dyDescent="0.3">
      <c r="A67" t="s">
        <v>252</v>
      </c>
      <c r="B67" s="42">
        <v>46.212121212121197</v>
      </c>
    </row>
    <row r="69" spans="1:6" s="50" customFormat="1" x14ac:dyDescent="0.3">
      <c r="A69" s="49" t="s">
        <v>257</v>
      </c>
    </row>
    <row r="70" spans="1:6" x14ac:dyDescent="0.3">
      <c r="A70" s="47" t="s">
        <v>219</v>
      </c>
      <c r="B70" s="47" t="s">
        <v>157</v>
      </c>
      <c r="C70" s="47" t="s">
        <v>220</v>
      </c>
      <c r="D70" s="47" t="s">
        <v>158</v>
      </c>
      <c r="E70" s="47" t="s">
        <v>933</v>
      </c>
    </row>
    <row r="71" spans="1:6" x14ac:dyDescent="0.3">
      <c r="A71" t="s">
        <v>241</v>
      </c>
      <c r="B71" s="42">
        <v>2213.4146341463402</v>
      </c>
      <c r="D71">
        <v>317</v>
      </c>
      <c r="E71">
        <v>7</v>
      </c>
      <c r="F71" t="s">
        <v>256</v>
      </c>
    </row>
    <row r="72" spans="1:6" x14ac:dyDescent="0.3">
      <c r="A72" t="s">
        <v>242</v>
      </c>
      <c r="B72" s="42">
        <v>2573.1707317073101</v>
      </c>
      <c r="E72">
        <v>7</v>
      </c>
    </row>
    <row r="73" spans="1:6" x14ac:dyDescent="0.3">
      <c r="A73" t="s">
        <v>244</v>
      </c>
      <c r="B73" s="42">
        <v>2170.7317073170698</v>
      </c>
      <c r="D73">
        <v>83</v>
      </c>
      <c r="E73">
        <v>7</v>
      </c>
    </row>
    <row r="74" spans="1:6" x14ac:dyDescent="0.3">
      <c r="A74" t="s">
        <v>243</v>
      </c>
      <c r="B74" s="42">
        <v>2414.6341463414601</v>
      </c>
      <c r="E74">
        <v>7</v>
      </c>
    </row>
    <row r="75" spans="1:6" x14ac:dyDescent="0.3">
      <c r="A75" t="s">
        <v>245</v>
      </c>
      <c r="B75" s="42">
        <v>2140.2439024390201</v>
      </c>
      <c r="D75">
        <v>297</v>
      </c>
      <c r="E75">
        <v>7</v>
      </c>
    </row>
    <row r="76" spans="1:6" x14ac:dyDescent="0.3">
      <c r="A76" t="s">
        <v>246</v>
      </c>
      <c r="B76" s="42">
        <v>2121.9512195121902</v>
      </c>
      <c r="E76">
        <v>7</v>
      </c>
    </row>
    <row r="77" spans="1:6" x14ac:dyDescent="0.3">
      <c r="A77" t="s">
        <v>247</v>
      </c>
      <c r="B77" s="42">
        <v>3152.4390243902399</v>
      </c>
      <c r="D77">
        <v>587</v>
      </c>
      <c r="E77">
        <v>8</v>
      </c>
    </row>
    <row r="78" spans="1:6" x14ac:dyDescent="0.3">
      <c r="A78" t="s">
        <v>248</v>
      </c>
      <c r="B78" s="42">
        <v>3621.9512195121902</v>
      </c>
      <c r="E78">
        <v>8</v>
      </c>
    </row>
    <row r="79" spans="1:6" x14ac:dyDescent="0.3">
      <c r="A79" t="s">
        <v>249</v>
      </c>
      <c r="B79" s="42">
        <v>2695.1219512195098</v>
      </c>
      <c r="D79">
        <v>296</v>
      </c>
      <c r="E79">
        <v>9</v>
      </c>
    </row>
    <row r="80" spans="1:6" x14ac:dyDescent="0.3">
      <c r="A80" t="s">
        <v>250</v>
      </c>
      <c r="B80" s="42">
        <v>3189.0243902439001</v>
      </c>
      <c r="E80">
        <v>9</v>
      </c>
    </row>
    <row r="81" spans="1:5" x14ac:dyDescent="0.3">
      <c r="A81" t="s">
        <v>251</v>
      </c>
      <c r="B81" s="42">
        <v>3097.5609756097501</v>
      </c>
      <c r="D81">
        <v>515</v>
      </c>
      <c r="E81">
        <v>7</v>
      </c>
    </row>
    <row r="82" spans="1:5" x14ac:dyDescent="0.3">
      <c r="A82" t="s">
        <v>252</v>
      </c>
      <c r="B82" s="42">
        <v>3207.3170731707301</v>
      </c>
      <c r="E82">
        <v>7</v>
      </c>
    </row>
    <row r="83" spans="1:5" x14ac:dyDescent="0.3">
      <c r="B83" s="42"/>
    </row>
    <row r="84" spans="1:5" s="50" customFormat="1" x14ac:dyDescent="0.3">
      <c r="A84" s="49" t="s">
        <v>389</v>
      </c>
    </row>
    <row r="85" spans="1:5" s="47" customFormat="1" x14ac:dyDescent="0.3">
      <c r="A85" s="47" t="s">
        <v>219</v>
      </c>
      <c r="B85" s="47" t="s">
        <v>380</v>
      </c>
      <c r="C85" s="47" t="s">
        <v>381</v>
      </c>
      <c r="D85" s="47" t="s">
        <v>382</v>
      </c>
    </row>
    <row r="86" spans="1:5" x14ac:dyDescent="0.3">
      <c r="A86" t="s">
        <v>383</v>
      </c>
      <c r="B86" s="42">
        <v>5.67375886524822</v>
      </c>
      <c r="C86" s="42">
        <v>6.3475177304964499</v>
      </c>
      <c r="D86" s="42">
        <f>C86-B86</f>
        <v>0.67375886524822981</v>
      </c>
    </row>
    <row r="87" spans="1:5" x14ac:dyDescent="0.3">
      <c r="A87" t="s">
        <v>384</v>
      </c>
      <c r="B87" s="42">
        <v>3.15602836879432</v>
      </c>
      <c r="C87" s="42">
        <v>4.0425531914893602</v>
      </c>
      <c r="D87" s="42">
        <f t="shared" ref="D87:D91" si="3">C87-B87</f>
        <v>0.88652482269504018</v>
      </c>
    </row>
    <row r="88" spans="1:5" x14ac:dyDescent="0.3">
      <c r="A88" t="s">
        <v>385</v>
      </c>
      <c r="B88" s="42">
        <v>-0.17730496453900799</v>
      </c>
      <c r="C88" s="42">
        <v>-1.0638297872340401</v>
      </c>
      <c r="D88" s="42">
        <f t="shared" si="3"/>
        <v>-0.88652482269503208</v>
      </c>
    </row>
    <row r="89" spans="1:5" x14ac:dyDescent="0.3">
      <c r="A89" t="s">
        <v>386</v>
      </c>
      <c r="B89" s="42">
        <v>5.7446808510638201</v>
      </c>
      <c r="C89" s="42">
        <v>7.6595744680850997</v>
      </c>
      <c r="D89" s="42">
        <f t="shared" si="3"/>
        <v>1.9148936170212796</v>
      </c>
    </row>
    <row r="90" spans="1:5" x14ac:dyDescent="0.3">
      <c r="A90" t="s">
        <v>387</v>
      </c>
      <c r="B90" s="42">
        <v>6.2765957446808498</v>
      </c>
      <c r="C90" s="42">
        <v>7.5531914893616996</v>
      </c>
      <c r="D90" s="42">
        <f t="shared" si="3"/>
        <v>1.2765957446808498</v>
      </c>
    </row>
    <row r="91" spans="1:5" x14ac:dyDescent="0.3">
      <c r="A91" t="s">
        <v>388</v>
      </c>
      <c r="B91" s="42">
        <v>1.31205673758865</v>
      </c>
      <c r="C91" s="42">
        <v>3.5106382978723398</v>
      </c>
      <c r="D91" s="42">
        <f t="shared" si="3"/>
        <v>2.1985815602836896</v>
      </c>
    </row>
    <row r="92" spans="1:5" x14ac:dyDescent="0.3">
      <c r="B92" s="42"/>
    </row>
    <row r="93" spans="1:5" s="50" customFormat="1" x14ac:dyDescent="0.3">
      <c r="A93" s="49" t="s">
        <v>390</v>
      </c>
    </row>
    <row r="94" spans="1:5" s="47" customFormat="1" x14ac:dyDescent="0.3">
      <c r="A94" s="47" t="s">
        <v>219</v>
      </c>
      <c r="B94" s="47" t="s">
        <v>380</v>
      </c>
      <c r="C94" s="47" t="s">
        <v>381</v>
      </c>
      <c r="D94" s="47" t="s">
        <v>382</v>
      </c>
    </row>
    <row r="95" spans="1:5" x14ac:dyDescent="0.3">
      <c r="A95" t="s">
        <v>383</v>
      </c>
      <c r="B95" s="42">
        <v>366.857142857143</v>
      </c>
      <c r="C95" s="42">
        <v>404.57142857142799</v>
      </c>
      <c r="D95" s="42">
        <f>C95-B95</f>
        <v>37.714285714284983</v>
      </c>
    </row>
    <row r="96" spans="1:5" x14ac:dyDescent="0.3">
      <c r="A96" t="s">
        <v>384</v>
      </c>
      <c r="B96" s="42">
        <v>260.57142857142799</v>
      </c>
      <c r="C96" s="42">
        <v>325.71428571428498</v>
      </c>
      <c r="D96" s="42">
        <f t="shared" ref="D96:D100" si="4">C96-B96</f>
        <v>65.142857142856997</v>
      </c>
    </row>
    <row r="97" spans="1:5" x14ac:dyDescent="0.3">
      <c r="A97" t="s">
        <v>385</v>
      </c>
      <c r="B97" s="42">
        <v>-20.571428571428601</v>
      </c>
      <c r="C97" s="42">
        <v>-65.142857142856798</v>
      </c>
      <c r="D97" s="42">
        <f t="shared" si="4"/>
        <v>-44.5714285714282</v>
      </c>
    </row>
    <row r="98" spans="1:5" x14ac:dyDescent="0.3">
      <c r="A98" t="s">
        <v>386</v>
      </c>
      <c r="B98" s="42">
        <v>470.588235294117</v>
      </c>
      <c r="C98" s="42">
        <v>625.21008403361304</v>
      </c>
      <c r="D98" s="42">
        <f t="shared" si="4"/>
        <v>154.62184873949604</v>
      </c>
    </row>
    <row r="99" spans="1:5" x14ac:dyDescent="0.3">
      <c r="A99" t="s">
        <v>387</v>
      </c>
      <c r="B99" s="42">
        <v>490.75630252100802</v>
      </c>
      <c r="C99" s="42">
        <v>598.31932773109202</v>
      </c>
      <c r="D99" s="42">
        <f t="shared" si="4"/>
        <v>107.56302521008399</v>
      </c>
    </row>
    <row r="100" spans="1:5" x14ac:dyDescent="0.3">
      <c r="A100" t="s">
        <v>388</v>
      </c>
      <c r="B100" s="42">
        <v>121.00840336134399</v>
      </c>
      <c r="C100" s="42">
        <v>292.43697478991601</v>
      </c>
      <c r="D100" s="42">
        <f t="shared" si="4"/>
        <v>171.42857142857201</v>
      </c>
    </row>
    <row r="101" spans="1:5" x14ac:dyDescent="0.3">
      <c r="B101" s="42"/>
    </row>
    <row r="103" spans="1:5" s="53" customFormat="1" x14ac:dyDescent="0.3">
      <c r="A103" s="53" t="s">
        <v>350</v>
      </c>
    </row>
    <row r="104" spans="1:5" s="48" customFormat="1" x14ac:dyDescent="0.3">
      <c r="A104" s="48" t="s">
        <v>627</v>
      </c>
    </row>
    <row r="105" spans="1:5" x14ac:dyDescent="0.3">
      <c r="A105" s="47" t="s">
        <v>219</v>
      </c>
      <c r="B105" s="47" t="s">
        <v>157</v>
      </c>
      <c r="C105" s="68" t="s">
        <v>609</v>
      </c>
      <c r="D105" s="68" t="s">
        <v>610</v>
      </c>
      <c r="E105" s="47" t="s">
        <v>1074</v>
      </c>
    </row>
    <row r="106" spans="1:5" x14ac:dyDescent="0.3">
      <c r="A106" t="s">
        <v>213</v>
      </c>
      <c r="B106" s="42">
        <v>43.480392156862699</v>
      </c>
      <c r="C106">
        <v>45.441176470588204</v>
      </c>
      <c r="D106" s="42">
        <f>C106-B106</f>
        <v>1.9607843137255045</v>
      </c>
      <c r="E106" s="69">
        <v>6.5006000000000004</v>
      </c>
    </row>
    <row r="107" spans="1:5" x14ac:dyDescent="0.3">
      <c r="A107" t="s">
        <v>234</v>
      </c>
      <c r="B107" s="42">
        <v>44.950980392156801</v>
      </c>
      <c r="C107">
        <v>47.107843137254903</v>
      </c>
      <c r="D107" s="42">
        <f t="shared" ref="D107:D109" si="5">C107-B107</f>
        <v>2.1568627450981026</v>
      </c>
      <c r="E107" s="69">
        <v>7.1638999999999999</v>
      </c>
    </row>
    <row r="108" spans="1:5" x14ac:dyDescent="0.3">
      <c r="A108" t="s">
        <v>216</v>
      </c>
      <c r="B108" s="42">
        <v>39.558823529411697</v>
      </c>
      <c r="C108">
        <v>41.764705882352899</v>
      </c>
      <c r="D108" s="42">
        <f t="shared" si="5"/>
        <v>2.2058823529412024</v>
      </c>
      <c r="E108" s="69">
        <v>6.9885999999999999</v>
      </c>
    </row>
    <row r="109" spans="1:5" x14ac:dyDescent="0.3">
      <c r="A109" t="s">
        <v>235</v>
      </c>
      <c r="B109" s="42">
        <v>42.5490196078431</v>
      </c>
      <c r="C109">
        <v>43.774509803921497</v>
      </c>
      <c r="D109" s="42">
        <f t="shared" si="5"/>
        <v>1.2254901960783968</v>
      </c>
      <c r="E109" s="69">
        <v>3.8896000000000002</v>
      </c>
    </row>
    <row r="110" spans="1:5" x14ac:dyDescent="0.3">
      <c r="B110" s="42"/>
      <c r="D110" s="42"/>
      <c r="E110" s="69"/>
    </row>
    <row r="111" spans="1:5" s="40" customFormat="1" x14ac:dyDescent="0.3">
      <c r="A111" s="48" t="s">
        <v>637</v>
      </c>
      <c r="B111" s="60"/>
      <c r="D111" s="60"/>
      <c r="E111" s="70"/>
    </row>
    <row r="112" spans="1:5" x14ac:dyDescent="0.3">
      <c r="A112" s="47" t="s">
        <v>219</v>
      </c>
      <c r="B112" s="47" t="s">
        <v>157</v>
      </c>
      <c r="C112" s="68" t="s">
        <v>609</v>
      </c>
      <c r="D112" s="68" t="s">
        <v>610</v>
      </c>
      <c r="E112" s="47" t="s">
        <v>1074</v>
      </c>
    </row>
    <row r="113" spans="1:7" x14ac:dyDescent="0.3">
      <c r="A113" t="s">
        <v>633</v>
      </c>
      <c r="B113" s="42">
        <v>82.857142857142804</v>
      </c>
      <c r="C113" s="42">
        <v>87.089947089947003</v>
      </c>
      <c r="D113" s="42">
        <f>C113-B113</f>
        <v>4.2328042328041988</v>
      </c>
      <c r="E113" s="69">
        <v>14.029299999999999</v>
      </c>
    </row>
    <row r="114" spans="1:7" x14ac:dyDescent="0.3">
      <c r="A114" t="s">
        <v>634</v>
      </c>
      <c r="B114" s="42">
        <v>77.566137566137499</v>
      </c>
      <c r="C114" s="42">
        <v>79.470899470899397</v>
      </c>
      <c r="D114" s="42">
        <f t="shared" ref="D114:D116" si="6">C114-B114</f>
        <v>1.904761904761898</v>
      </c>
      <c r="E114" s="69">
        <v>6.3015999999999996</v>
      </c>
    </row>
    <row r="115" spans="1:7" x14ac:dyDescent="0.3">
      <c r="A115" t="s">
        <v>635</v>
      </c>
      <c r="B115" s="42">
        <v>93.862433862433804</v>
      </c>
      <c r="C115" s="42">
        <v>97.248677248677197</v>
      </c>
      <c r="D115" s="42">
        <f t="shared" si="6"/>
        <v>3.3862433862433932</v>
      </c>
      <c r="E115" s="69">
        <v>10.7201</v>
      </c>
    </row>
    <row r="116" spans="1:7" x14ac:dyDescent="0.3">
      <c r="A116" t="s">
        <v>636</v>
      </c>
      <c r="B116" s="42">
        <v>93.227513227513199</v>
      </c>
      <c r="C116" s="42">
        <v>96.402116402116405</v>
      </c>
      <c r="D116" s="42">
        <f t="shared" si="6"/>
        <v>3.174603174603206</v>
      </c>
      <c r="E116" s="69">
        <v>10.0244</v>
      </c>
    </row>
    <row r="117" spans="1:7" x14ac:dyDescent="0.3">
      <c r="B117" s="42"/>
      <c r="D117" s="42"/>
      <c r="E117" s="69"/>
    </row>
    <row r="119" spans="1:7" s="48" customFormat="1" x14ac:dyDescent="0.3">
      <c r="A119" s="48" t="s">
        <v>398</v>
      </c>
    </row>
    <row r="120" spans="1:7" x14ac:dyDescent="0.3">
      <c r="B120" s="47" t="s">
        <v>157</v>
      </c>
      <c r="C120" s="47" t="s">
        <v>220</v>
      </c>
      <c r="D120" s="47" t="s">
        <v>158</v>
      </c>
    </row>
    <row r="121" spans="1:7" x14ac:dyDescent="0.3">
      <c r="A121" t="s">
        <v>929</v>
      </c>
      <c r="B121">
        <v>9.1666666666666607</v>
      </c>
      <c r="C121">
        <v>15.78125</v>
      </c>
      <c r="D121">
        <f>C121-B121</f>
        <v>6.6145833333333393</v>
      </c>
      <c r="F121" s="1"/>
    </row>
    <row r="122" spans="1:7" x14ac:dyDescent="0.3">
      <c r="A122" t="s">
        <v>921</v>
      </c>
      <c r="B122">
        <v>5.7368421052631504</v>
      </c>
      <c r="C122">
        <v>13.2631578947368</v>
      </c>
      <c r="D122">
        <f t="shared" ref="D122:D124" si="7">C122-B122</f>
        <v>7.5263157894736494</v>
      </c>
    </row>
    <row r="123" spans="1:7" x14ac:dyDescent="0.3">
      <c r="A123" t="s">
        <v>930</v>
      </c>
      <c r="B123">
        <v>5.4279749478079298</v>
      </c>
      <c r="C123">
        <v>13.8830897703549</v>
      </c>
      <c r="D123">
        <f t="shared" si="7"/>
        <v>8.455114822546971</v>
      </c>
    </row>
    <row r="124" spans="1:7" x14ac:dyDescent="0.3">
      <c r="A124" t="s">
        <v>931</v>
      </c>
      <c r="B124">
        <v>4.6450939457202498</v>
      </c>
      <c r="C124">
        <v>19.1544885177453</v>
      </c>
      <c r="D124">
        <f t="shared" si="7"/>
        <v>14.50939457202505</v>
      </c>
    </row>
    <row r="126" spans="1:7" s="48" customFormat="1" x14ac:dyDescent="0.3">
      <c r="A126" s="48" t="s">
        <v>399</v>
      </c>
    </row>
    <row r="127" spans="1:7" s="47" customFormat="1" x14ac:dyDescent="0.3">
      <c r="A127" s="47" t="s">
        <v>400</v>
      </c>
      <c r="F127" s="47" t="s">
        <v>402</v>
      </c>
    </row>
    <row r="128" spans="1:7" x14ac:dyDescent="0.3">
      <c r="A128" s="47" t="s">
        <v>392</v>
      </c>
      <c r="B128" s="58" t="s">
        <v>401</v>
      </c>
      <c r="F128" s="47" t="s">
        <v>392</v>
      </c>
      <c r="G128" s="58" t="s">
        <v>401</v>
      </c>
    </row>
    <row r="129" spans="1:7" x14ac:dyDescent="0.3">
      <c r="A129">
        <v>1</v>
      </c>
      <c r="B129" s="42">
        <v>0.52401746724891496</v>
      </c>
      <c r="F129">
        <v>1</v>
      </c>
      <c r="G129" s="42">
        <v>-3.4934497816593799</v>
      </c>
    </row>
    <row r="130" spans="1:7" x14ac:dyDescent="0.3">
      <c r="A130">
        <v>2</v>
      </c>
      <c r="B130" s="42">
        <v>1.0480349344978299</v>
      </c>
      <c r="F130">
        <v>2</v>
      </c>
      <c r="G130" s="42">
        <v>-1.3973799126637401</v>
      </c>
    </row>
    <row r="131" spans="1:7" x14ac:dyDescent="0.3">
      <c r="A131">
        <v>3</v>
      </c>
      <c r="B131" s="42">
        <v>2.4454148471615702</v>
      </c>
      <c r="F131">
        <v>3</v>
      </c>
      <c r="G131" s="42">
        <v>0</v>
      </c>
    </row>
    <row r="132" spans="1:7" x14ac:dyDescent="0.3">
      <c r="A132">
        <v>4</v>
      </c>
      <c r="B132" s="42">
        <v>2.7947598253275099</v>
      </c>
      <c r="F132">
        <v>4</v>
      </c>
      <c r="G132" s="42">
        <v>1.0480349344978299</v>
      </c>
    </row>
    <row r="133" spans="1:7" x14ac:dyDescent="0.3">
      <c r="A133">
        <v>5</v>
      </c>
      <c r="B133" s="42">
        <v>4.1921397379912699</v>
      </c>
      <c r="F133">
        <v>5</v>
      </c>
      <c r="G133" s="42">
        <v>5.2401746724890899</v>
      </c>
    </row>
    <row r="134" spans="1:7" x14ac:dyDescent="0.3">
      <c r="A134">
        <v>6</v>
      </c>
      <c r="B134" s="42">
        <v>4.3668122270742398</v>
      </c>
      <c r="F134">
        <v>6</v>
      </c>
      <c r="G134" s="42">
        <v>2.62008733624454</v>
      </c>
    </row>
    <row r="135" spans="1:7" x14ac:dyDescent="0.3">
      <c r="A135">
        <v>7</v>
      </c>
      <c r="B135" s="42">
        <v>6.2882096069869</v>
      </c>
      <c r="F135">
        <v>7</v>
      </c>
      <c r="G135" s="42">
        <v>10.131004366812199</v>
      </c>
    </row>
    <row r="136" spans="1:7" x14ac:dyDescent="0.3">
      <c r="A136">
        <v>8</v>
      </c>
      <c r="B136" s="42">
        <v>7.1615720524017403</v>
      </c>
      <c r="F136">
        <v>8</v>
      </c>
      <c r="G136" s="42">
        <v>10.8296943231441</v>
      </c>
    </row>
    <row r="137" spans="1:7" x14ac:dyDescent="0.3">
      <c r="A137">
        <v>9</v>
      </c>
      <c r="B137" s="42">
        <v>7.6855895196506596</v>
      </c>
      <c r="F137">
        <v>9</v>
      </c>
      <c r="G137" s="42">
        <v>6.9868995633187696</v>
      </c>
    </row>
    <row r="138" spans="1:7" x14ac:dyDescent="0.3">
      <c r="A138">
        <v>10</v>
      </c>
      <c r="B138" s="42">
        <v>8.7336244541484707</v>
      </c>
      <c r="F138">
        <v>10</v>
      </c>
      <c r="G138" s="42">
        <v>15.0218340611353</v>
      </c>
    </row>
    <row r="139" spans="1:7" x14ac:dyDescent="0.3">
      <c r="A139">
        <v>11</v>
      </c>
      <c r="B139" s="42">
        <v>11.17903930131</v>
      </c>
      <c r="F139">
        <v>11</v>
      </c>
      <c r="G139" s="42">
        <v>15.0218340611353</v>
      </c>
    </row>
    <row r="140" spans="1:7" x14ac:dyDescent="0.3">
      <c r="A140">
        <v>12</v>
      </c>
      <c r="B140" s="42">
        <v>13.275109170305599</v>
      </c>
      <c r="F140">
        <v>12</v>
      </c>
      <c r="G140" s="42">
        <v>15.196506550218301</v>
      </c>
    </row>
    <row r="141" spans="1:7" x14ac:dyDescent="0.3">
      <c r="A141">
        <v>13</v>
      </c>
      <c r="B141" s="42">
        <v>11.17903930131</v>
      </c>
      <c r="F141">
        <v>13</v>
      </c>
      <c r="G141" s="42">
        <v>19.213973799126599</v>
      </c>
    </row>
    <row r="142" spans="1:7" x14ac:dyDescent="0.3">
      <c r="A142">
        <v>14</v>
      </c>
      <c r="B142" s="42">
        <v>11.7030567685589</v>
      </c>
      <c r="F142">
        <v>14</v>
      </c>
      <c r="G142" s="42">
        <v>24.104803493449701</v>
      </c>
    </row>
    <row r="143" spans="1:7" x14ac:dyDescent="0.3">
      <c r="A143">
        <v>15</v>
      </c>
      <c r="B143" s="42">
        <v>15.3711790393013</v>
      </c>
      <c r="F143">
        <v>15</v>
      </c>
      <c r="G143" s="42">
        <v>25.152838427947501</v>
      </c>
    </row>
    <row r="144" spans="1:7" x14ac:dyDescent="0.3">
      <c r="A144">
        <v>16</v>
      </c>
      <c r="B144" s="42">
        <v>17.117903930131</v>
      </c>
      <c r="F144">
        <v>16</v>
      </c>
      <c r="G144" s="42">
        <v>28.646288209606901</v>
      </c>
    </row>
    <row r="145" spans="1:7" x14ac:dyDescent="0.3">
      <c r="A145">
        <v>17</v>
      </c>
      <c r="B145" s="42">
        <v>16.943231441047999</v>
      </c>
      <c r="F145" s="48" t="s">
        <v>380</v>
      </c>
      <c r="G145" s="60">
        <f>AVERAGE(G129:G144)</f>
        <v>10.895196506550189</v>
      </c>
    </row>
    <row r="146" spans="1:7" x14ac:dyDescent="0.3">
      <c r="A146">
        <v>18</v>
      </c>
      <c r="B146" s="42">
        <v>34.235807860262</v>
      </c>
      <c r="F146" s="49" t="s">
        <v>382</v>
      </c>
      <c r="G146" s="61">
        <f>STDEV(G129:G144)</f>
        <v>10.015884614489536</v>
      </c>
    </row>
    <row r="147" spans="1:7" x14ac:dyDescent="0.3">
      <c r="A147" s="48" t="s">
        <v>380</v>
      </c>
      <c r="B147" s="60">
        <f>AVERAGE(B129:B146)</f>
        <v>9.7913634158175498</v>
      </c>
    </row>
    <row r="148" spans="1:7" x14ac:dyDescent="0.3">
      <c r="A148" s="49" t="s">
        <v>382</v>
      </c>
      <c r="B148" s="61">
        <f>STDEV(B129:B146)</f>
        <v>8.0582362889280272</v>
      </c>
    </row>
    <row r="151" spans="1:7" s="53" customFormat="1" x14ac:dyDescent="0.3">
      <c r="A151" s="53" t="s">
        <v>553</v>
      </c>
    </row>
    <row r="152" spans="1:7" s="40" customFormat="1" x14ac:dyDescent="0.3">
      <c r="B152" s="48" t="s">
        <v>555</v>
      </c>
      <c r="C152" s="48" t="s">
        <v>220</v>
      </c>
      <c r="D152" s="48" t="s">
        <v>554</v>
      </c>
    </row>
    <row r="153" spans="1:7" x14ac:dyDescent="0.3">
      <c r="A153" t="s">
        <v>273</v>
      </c>
      <c r="B153" s="42">
        <v>10.995762711864399</v>
      </c>
      <c r="C153" s="42">
        <v>12.0762711864406</v>
      </c>
      <c r="D153" s="42">
        <f>C153-B153</f>
        <v>1.0805084745762006</v>
      </c>
    </row>
    <row r="154" spans="1:7" x14ac:dyDescent="0.3">
      <c r="A154" t="s">
        <v>274</v>
      </c>
      <c r="B154" s="42">
        <v>8.8983050847457594</v>
      </c>
      <c r="C154" s="42">
        <v>9.9152542372881296</v>
      </c>
      <c r="D154" s="42">
        <f>C154-B154</f>
        <v>1.0169491525423702</v>
      </c>
    </row>
    <row r="155" spans="1:7" x14ac:dyDescent="0.3">
      <c r="B155" s="42"/>
      <c r="C155" s="42"/>
      <c r="D155" s="42"/>
    </row>
    <row r="157" spans="1:7" s="53" customFormat="1" x14ac:dyDescent="0.3">
      <c r="A157" s="53" t="s">
        <v>796</v>
      </c>
    </row>
    <row r="158" spans="1:7" s="40" customFormat="1" x14ac:dyDescent="0.3">
      <c r="A158" s="48" t="s">
        <v>787</v>
      </c>
      <c r="B158" s="48" t="s">
        <v>157</v>
      </c>
      <c r="C158" s="48" t="s">
        <v>794</v>
      </c>
      <c r="D158" s="48" t="s">
        <v>795</v>
      </c>
    </row>
    <row r="159" spans="1:7" x14ac:dyDescent="0.3">
      <c r="A159" t="s">
        <v>786</v>
      </c>
      <c r="B159" s="42">
        <v>13.694267515923499</v>
      </c>
      <c r="C159" s="42">
        <v>14.2038216560509</v>
      </c>
      <c r="D159" s="42">
        <f>C159-B159</f>
        <v>0.50955414012740086</v>
      </c>
      <c r="E159" t="s">
        <v>792</v>
      </c>
    </row>
    <row r="160" spans="1:7" x14ac:dyDescent="0.3">
      <c r="A160" t="s">
        <v>788</v>
      </c>
      <c r="B160" s="42">
        <v>12.191082802547699</v>
      </c>
      <c r="C160" s="42">
        <v>11.1464968152866</v>
      </c>
      <c r="D160" s="42">
        <f t="shared" ref="D160:D162" si="8">C160-B160</f>
        <v>-1.0445859872610992</v>
      </c>
      <c r="E160" t="s">
        <v>793</v>
      </c>
    </row>
    <row r="161" spans="1:7" x14ac:dyDescent="0.3">
      <c r="A161" t="s">
        <v>789</v>
      </c>
      <c r="B161" s="42">
        <v>15.8853503184713</v>
      </c>
      <c r="C161" s="42">
        <v>15.375796178343901</v>
      </c>
      <c r="D161" s="42">
        <f t="shared" si="8"/>
        <v>-0.50955414012739908</v>
      </c>
      <c r="E161" t="s">
        <v>793</v>
      </c>
    </row>
    <row r="162" spans="1:7" x14ac:dyDescent="0.3">
      <c r="A162" t="s">
        <v>790</v>
      </c>
      <c r="B162" s="42">
        <v>15.0700636942675</v>
      </c>
      <c r="C162" s="42">
        <v>14.3312101910828</v>
      </c>
      <c r="D162" s="42">
        <f t="shared" si="8"/>
        <v>-0.73885350318469989</v>
      </c>
      <c r="E162" t="s">
        <v>793</v>
      </c>
    </row>
    <row r="164" spans="1:7" s="40" customFormat="1" x14ac:dyDescent="0.3">
      <c r="A164" s="48" t="s">
        <v>791</v>
      </c>
      <c r="B164" s="48" t="s">
        <v>157</v>
      </c>
      <c r="C164" s="48" t="s">
        <v>794</v>
      </c>
      <c r="D164" s="48" t="s">
        <v>795</v>
      </c>
    </row>
    <row r="165" spans="1:7" x14ac:dyDescent="0.3">
      <c r="A165" t="s">
        <v>786</v>
      </c>
      <c r="B165" s="42">
        <v>12.547770700636899</v>
      </c>
      <c r="C165" s="42">
        <v>11.8343949044586</v>
      </c>
      <c r="D165" s="42">
        <f>C165-B165</f>
        <v>-0.71337579617829938</v>
      </c>
      <c r="E165" t="s">
        <v>793</v>
      </c>
    </row>
    <row r="166" spans="1:7" x14ac:dyDescent="0.3">
      <c r="A166" t="s">
        <v>788</v>
      </c>
      <c r="B166" s="42">
        <v>16.7006369426751</v>
      </c>
      <c r="C166" s="42">
        <v>17.668789808917101</v>
      </c>
      <c r="D166" s="42">
        <f t="shared" ref="D166:D168" si="9">C166-B166</f>
        <v>0.9681528662420007</v>
      </c>
      <c r="E166" t="s">
        <v>792</v>
      </c>
    </row>
    <row r="167" spans="1:7" x14ac:dyDescent="0.3">
      <c r="A167" t="s">
        <v>789</v>
      </c>
      <c r="B167" s="42">
        <v>16.114649681528601</v>
      </c>
      <c r="C167" s="42">
        <v>16.751592356687802</v>
      </c>
      <c r="D167" s="42">
        <f t="shared" si="9"/>
        <v>0.63694267515920089</v>
      </c>
      <c r="E167" t="s">
        <v>792</v>
      </c>
    </row>
    <row r="168" spans="1:7" x14ac:dyDescent="0.3">
      <c r="A168" t="s">
        <v>790</v>
      </c>
      <c r="B168" s="42">
        <v>15.4012738853503</v>
      </c>
      <c r="C168" s="42">
        <v>16.547770700636899</v>
      </c>
      <c r="D168" s="42">
        <f t="shared" si="9"/>
        <v>1.1464968152866</v>
      </c>
      <c r="E168" t="s">
        <v>792</v>
      </c>
    </row>
    <row r="170" spans="1:7" s="53" customFormat="1" x14ac:dyDescent="0.3">
      <c r="A170" s="53" t="s">
        <v>964</v>
      </c>
    </row>
    <row r="171" spans="1:7" s="40" customFormat="1" x14ac:dyDescent="0.3">
      <c r="A171" s="48" t="s">
        <v>787</v>
      </c>
      <c r="B171" s="48" t="s">
        <v>157</v>
      </c>
      <c r="C171" s="48" t="s">
        <v>794</v>
      </c>
      <c r="D171" s="48" t="s">
        <v>795</v>
      </c>
      <c r="E171" s="48" t="s">
        <v>933</v>
      </c>
      <c r="F171" s="48" t="s">
        <v>969</v>
      </c>
    </row>
    <row r="172" spans="1:7" x14ac:dyDescent="0.3">
      <c r="A172" t="s">
        <v>786</v>
      </c>
      <c r="B172">
        <v>25.81</v>
      </c>
      <c r="C172">
        <v>27.51</v>
      </c>
      <c r="D172">
        <f>C172-B172</f>
        <v>1.7000000000000028</v>
      </c>
      <c r="E172">
        <v>10</v>
      </c>
      <c r="F172">
        <v>5.38</v>
      </c>
    </row>
    <row r="173" spans="1:7" x14ac:dyDescent="0.3">
      <c r="A173" t="s">
        <v>788</v>
      </c>
      <c r="B173">
        <v>31.8</v>
      </c>
      <c r="C173">
        <v>33.549999999999997</v>
      </c>
      <c r="D173">
        <f>C173-B173</f>
        <v>1.7499999999999964</v>
      </c>
      <c r="E173">
        <v>9</v>
      </c>
      <c r="F173">
        <v>5.25</v>
      </c>
      <c r="G173" t="s">
        <v>1075</v>
      </c>
    </row>
    <row r="174" spans="1:7" x14ac:dyDescent="0.3">
      <c r="A174" t="s">
        <v>965</v>
      </c>
      <c r="B174">
        <v>27.08</v>
      </c>
    </row>
    <row r="175" spans="1:7" x14ac:dyDescent="0.3">
      <c r="A175" t="s">
        <v>966</v>
      </c>
      <c r="B175">
        <v>33.69</v>
      </c>
    </row>
    <row r="176" spans="1:7" x14ac:dyDescent="0.3">
      <c r="A176" t="s">
        <v>967</v>
      </c>
      <c r="B176">
        <v>29.96</v>
      </c>
    </row>
    <row r="177" spans="1:4" x14ac:dyDescent="0.3">
      <c r="A177" t="s">
        <v>968</v>
      </c>
      <c r="B177">
        <v>37.51</v>
      </c>
    </row>
    <row r="179" spans="1:4" x14ac:dyDescent="0.3">
      <c r="A179" s="47" t="s">
        <v>972</v>
      </c>
      <c r="B179" s="47" t="s">
        <v>157</v>
      </c>
      <c r="C179" s="47" t="s">
        <v>158</v>
      </c>
      <c r="D179" s="47" t="s">
        <v>933</v>
      </c>
    </row>
    <row r="180" spans="1:4" x14ac:dyDescent="0.3">
      <c r="A180" t="s">
        <v>973</v>
      </c>
      <c r="B180">
        <v>28.647400000000001</v>
      </c>
      <c r="C180">
        <v>6.0118</v>
      </c>
      <c r="D180">
        <v>19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3FA8E-B795-455D-927E-88FE1E18A3B5}">
  <dimension ref="A1:K66"/>
  <sheetViews>
    <sheetView workbookViewId="0"/>
  </sheetViews>
  <sheetFormatPr defaultRowHeight="14.4" x14ac:dyDescent="0.3"/>
  <cols>
    <col min="1" max="1" width="18.21875" customWidth="1"/>
    <col min="2" max="2" width="13.44140625" customWidth="1"/>
    <col min="3" max="3" width="14.109375" customWidth="1"/>
    <col min="4" max="5" width="13.6640625" customWidth="1"/>
    <col min="6" max="6" width="13.5546875" customWidth="1"/>
    <col min="7" max="8" width="13.33203125" customWidth="1"/>
    <col min="9" max="9" width="13.88671875" customWidth="1"/>
    <col min="10" max="10" width="13.109375" customWidth="1"/>
  </cols>
  <sheetData>
    <row r="1" spans="1:11" s="6" customFormat="1" x14ac:dyDescent="0.3">
      <c r="A1" s="63" t="s">
        <v>1051</v>
      </c>
      <c r="B1" s="43"/>
      <c r="C1" s="43"/>
    </row>
    <row r="2" spans="1:11" s="64" customFormat="1" ht="43.2" x14ac:dyDescent="0.3">
      <c r="B2" s="82" t="s">
        <v>413</v>
      </c>
      <c r="C2" s="82" t="s">
        <v>414</v>
      </c>
      <c r="D2" s="64" t="s">
        <v>415</v>
      </c>
      <c r="E2" s="64" t="s">
        <v>416</v>
      </c>
      <c r="F2" s="64" t="s">
        <v>918</v>
      </c>
      <c r="G2" s="64" t="s">
        <v>919</v>
      </c>
      <c r="H2" s="64" t="s">
        <v>417</v>
      </c>
      <c r="I2" s="64" t="s">
        <v>418</v>
      </c>
      <c r="J2" s="64" t="s">
        <v>916</v>
      </c>
      <c r="K2" s="64" t="s">
        <v>917</v>
      </c>
    </row>
    <row r="3" spans="1:11" x14ac:dyDescent="0.3">
      <c r="A3" s="47" t="s">
        <v>1052</v>
      </c>
      <c r="B3">
        <v>5</v>
      </c>
      <c r="C3" s="47" t="s">
        <v>157</v>
      </c>
      <c r="D3" s="42">
        <v>37.484000000000002</v>
      </c>
      <c r="E3" s="42">
        <v>39.124000000000002</v>
      </c>
      <c r="F3" s="42">
        <v>1.64</v>
      </c>
      <c r="G3" s="42">
        <v>3.8496054686057315</v>
      </c>
      <c r="H3" s="42">
        <v>252</v>
      </c>
      <c r="I3" s="42">
        <v>268</v>
      </c>
      <c r="J3" s="42">
        <v>16</v>
      </c>
      <c r="K3" s="42">
        <v>6.4518814518814525</v>
      </c>
    </row>
    <row r="4" spans="1:11" x14ac:dyDescent="0.3">
      <c r="C4" s="47" t="s">
        <v>158</v>
      </c>
      <c r="D4" s="42">
        <v>7.9655024951348761</v>
      </c>
      <c r="E4" s="42">
        <v>9.3888034381384351</v>
      </c>
      <c r="F4" s="42">
        <v>2.7687452031561146</v>
      </c>
      <c r="G4" s="42">
        <v>7.419037624728464</v>
      </c>
      <c r="H4" s="42">
        <v>22.803508501982758</v>
      </c>
      <c r="I4" s="42">
        <v>22.803508501982758</v>
      </c>
      <c r="J4" s="42">
        <v>8.9442719099991592</v>
      </c>
      <c r="K4" s="42">
        <v>3.6792392893898533</v>
      </c>
    </row>
    <row r="5" spans="1:11" x14ac:dyDescent="0.3">
      <c r="C5" s="47"/>
    </row>
    <row r="7" spans="1:11" s="6" customFormat="1" x14ac:dyDescent="0.3">
      <c r="A7" s="63" t="s">
        <v>1053</v>
      </c>
    </row>
    <row r="8" spans="1:11" s="57" customFormat="1" ht="43.2" x14ac:dyDescent="0.3">
      <c r="B8" s="82" t="s">
        <v>413</v>
      </c>
      <c r="C8" s="82" t="s">
        <v>414</v>
      </c>
      <c r="D8" s="64" t="s">
        <v>415</v>
      </c>
      <c r="E8" s="64" t="s">
        <v>416</v>
      </c>
      <c r="F8" s="64" t="s">
        <v>918</v>
      </c>
      <c r="G8" s="64" t="s">
        <v>919</v>
      </c>
      <c r="H8" s="64" t="s">
        <v>417</v>
      </c>
      <c r="I8" s="64" t="s">
        <v>418</v>
      </c>
      <c r="J8" s="64" t="s">
        <v>916</v>
      </c>
      <c r="K8" s="64" t="s">
        <v>917</v>
      </c>
    </row>
    <row r="9" spans="1:11" x14ac:dyDescent="0.3">
      <c r="A9" s="47" t="s">
        <v>1052</v>
      </c>
      <c r="B9">
        <v>7</v>
      </c>
      <c r="C9" s="47" t="s">
        <v>157</v>
      </c>
      <c r="D9" s="42">
        <v>28.611000000000001</v>
      </c>
      <c r="E9" s="42">
        <v>30.504285714285718</v>
      </c>
      <c r="F9" s="42">
        <v>1.8932857142857149</v>
      </c>
      <c r="G9" s="42">
        <v>6.6618516882897234</v>
      </c>
      <c r="H9" s="42">
        <v>181.42857142857142</v>
      </c>
      <c r="I9" s="42">
        <v>207.14285714285714</v>
      </c>
      <c r="J9" s="42">
        <v>25.714285714285715</v>
      </c>
      <c r="K9" s="42">
        <v>13.973589435774311</v>
      </c>
    </row>
    <row r="10" spans="1:11" x14ac:dyDescent="0.3">
      <c r="C10" s="47" t="s">
        <v>158</v>
      </c>
      <c r="D10" s="42">
        <v>3.382751394944632</v>
      </c>
      <c r="E10" s="42">
        <v>3.5953110998579256</v>
      </c>
      <c r="F10" s="42">
        <v>1.2528682711130907</v>
      </c>
      <c r="G10" s="42">
        <v>4.4276392183720512</v>
      </c>
      <c r="H10" s="42">
        <v>32.366943748507495</v>
      </c>
      <c r="I10" s="42">
        <v>42.31401884099634</v>
      </c>
      <c r="J10" s="42">
        <v>19.023794624226838</v>
      </c>
      <c r="K10" s="42">
        <v>10.910564052630763</v>
      </c>
    </row>
    <row r="11" spans="1:11" x14ac:dyDescent="0.3">
      <c r="C11" s="47"/>
    </row>
    <row r="13" spans="1:11" s="63" customFormat="1" x14ac:dyDescent="0.3">
      <c r="A13" s="63" t="s">
        <v>1054</v>
      </c>
    </row>
    <row r="14" spans="1:11" s="64" customFormat="1" ht="43.2" x14ac:dyDescent="0.3">
      <c r="B14" s="82" t="s">
        <v>413</v>
      </c>
      <c r="C14" s="82" t="s">
        <v>414</v>
      </c>
      <c r="D14" s="64" t="s">
        <v>415</v>
      </c>
      <c r="E14" s="64" t="s">
        <v>416</v>
      </c>
      <c r="F14" s="64" t="s">
        <v>918</v>
      </c>
      <c r="G14" s="64" t="s">
        <v>919</v>
      </c>
      <c r="H14" s="64" t="s">
        <v>417</v>
      </c>
      <c r="I14" s="64" t="s">
        <v>418</v>
      </c>
      <c r="J14" s="64" t="s">
        <v>916</v>
      </c>
      <c r="K14" s="64" t="s">
        <v>917</v>
      </c>
    </row>
    <row r="15" spans="1:11" x14ac:dyDescent="0.3">
      <c r="A15" s="47" t="s">
        <v>1052</v>
      </c>
      <c r="B15">
        <v>5</v>
      </c>
      <c r="C15" s="47" t="s">
        <v>157</v>
      </c>
      <c r="D15" s="42">
        <v>36.729999999999997</v>
      </c>
      <c r="E15" s="42">
        <v>38.653999999999996</v>
      </c>
      <c r="F15" s="42">
        <v>1.9240000000000002</v>
      </c>
      <c r="G15" s="42">
        <v>5.7932125764036781</v>
      </c>
      <c r="H15" s="42">
        <v>254</v>
      </c>
      <c r="I15" s="42">
        <v>270</v>
      </c>
      <c r="J15" s="42">
        <v>16</v>
      </c>
      <c r="K15" s="42">
        <v>6.9891304347826093</v>
      </c>
    </row>
    <row r="16" spans="1:11" x14ac:dyDescent="0.3">
      <c r="C16" s="47" t="s">
        <v>158</v>
      </c>
      <c r="D16" s="42">
        <v>9.4248978774308352</v>
      </c>
      <c r="E16" s="42">
        <v>9.0961849145672389</v>
      </c>
      <c r="F16" s="42">
        <v>2.0649043561385598</v>
      </c>
      <c r="G16" s="42">
        <v>5.5144021600397091</v>
      </c>
      <c r="H16" s="42">
        <v>44.497190922573978</v>
      </c>
      <c r="I16" s="42">
        <v>40</v>
      </c>
      <c r="J16" s="42">
        <v>16.733200530681511</v>
      </c>
      <c r="K16" s="42">
        <v>8.222486630540299</v>
      </c>
    </row>
    <row r="19" spans="1:11" s="63" customFormat="1" x14ac:dyDescent="0.3">
      <c r="A19" s="63" t="s">
        <v>1055</v>
      </c>
    </row>
    <row r="20" spans="1:11" s="57" customFormat="1" ht="43.2" x14ac:dyDescent="0.3">
      <c r="B20" s="82" t="s">
        <v>413</v>
      </c>
      <c r="C20" s="82" t="s">
        <v>414</v>
      </c>
      <c r="D20" s="64" t="s">
        <v>415</v>
      </c>
      <c r="E20" s="64" t="s">
        <v>416</v>
      </c>
      <c r="F20" s="64" t="s">
        <v>918</v>
      </c>
      <c r="G20" s="64" t="s">
        <v>919</v>
      </c>
      <c r="H20" s="64" t="s">
        <v>417</v>
      </c>
      <c r="I20" s="64" t="s">
        <v>418</v>
      </c>
      <c r="J20" s="64" t="s">
        <v>916</v>
      </c>
      <c r="K20" s="64" t="s">
        <v>917</v>
      </c>
    </row>
    <row r="21" spans="1:11" x14ac:dyDescent="0.3">
      <c r="A21" s="47" t="s">
        <v>1052</v>
      </c>
      <c r="B21">
        <v>7</v>
      </c>
      <c r="C21" s="47" t="s">
        <v>157</v>
      </c>
      <c r="D21" s="42">
        <v>27.508857142857146</v>
      </c>
      <c r="E21" s="42">
        <v>29.324285714285715</v>
      </c>
      <c r="F21" s="42">
        <v>1.8154285714285707</v>
      </c>
      <c r="G21" s="42">
        <v>6.8078147361115224</v>
      </c>
      <c r="H21" s="42">
        <v>152.85714285714286</v>
      </c>
      <c r="I21" s="42">
        <v>172.85714285714286</v>
      </c>
      <c r="J21" s="42">
        <v>20</v>
      </c>
      <c r="K21" s="42">
        <v>13.302486986697513</v>
      </c>
    </row>
    <row r="22" spans="1:11" x14ac:dyDescent="0.3">
      <c r="C22" s="47" t="s">
        <v>158</v>
      </c>
      <c r="D22" s="42">
        <v>7.4099448362447662</v>
      </c>
      <c r="E22" s="42">
        <v>7.8960324575971939</v>
      </c>
      <c r="F22" s="42">
        <v>1.457628079808982</v>
      </c>
      <c r="G22" s="42">
        <v>4.8894622244852748</v>
      </c>
      <c r="H22" s="42">
        <v>29.27700218845596</v>
      </c>
      <c r="I22" s="42">
        <v>35.456210417116701</v>
      </c>
      <c r="J22" s="42">
        <v>16.329931618554522</v>
      </c>
      <c r="K22" s="42">
        <v>11.071298053036994</v>
      </c>
    </row>
    <row r="25" spans="1:11" s="6" customFormat="1" x14ac:dyDescent="0.3">
      <c r="A25" s="63" t="s">
        <v>1056</v>
      </c>
      <c r="B25" s="43"/>
      <c r="C25" s="43"/>
    </row>
    <row r="26" spans="1:11" s="57" customFormat="1" ht="43.2" x14ac:dyDescent="0.3">
      <c r="B26" s="82" t="s">
        <v>413</v>
      </c>
      <c r="C26" s="82" t="s">
        <v>414</v>
      </c>
      <c r="D26" s="64" t="s">
        <v>415</v>
      </c>
      <c r="E26" s="64" t="s">
        <v>416</v>
      </c>
      <c r="F26" s="64" t="s">
        <v>918</v>
      </c>
      <c r="G26" s="64" t="s">
        <v>919</v>
      </c>
      <c r="H26" s="64" t="s">
        <v>417</v>
      </c>
      <c r="I26" s="64" t="s">
        <v>418</v>
      </c>
      <c r="J26" s="64" t="s">
        <v>916</v>
      </c>
      <c r="K26" s="64" t="s">
        <v>917</v>
      </c>
    </row>
    <row r="27" spans="1:11" x14ac:dyDescent="0.3">
      <c r="A27" s="47" t="s">
        <v>1052</v>
      </c>
      <c r="B27">
        <v>10</v>
      </c>
      <c r="C27" s="47" t="s">
        <v>157</v>
      </c>
      <c r="D27" s="42">
        <v>37.106999999999999</v>
      </c>
      <c r="E27" s="42">
        <v>38.888999999999996</v>
      </c>
      <c r="F27" s="42">
        <v>1.782</v>
      </c>
      <c r="G27" s="42">
        <v>4.8214090225047048</v>
      </c>
      <c r="H27" s="42">
        <v>253</v>
      </c>
      <c r="I27" s="42">
        <v>269</v>
      </c>
      <c r="J27" s="42">
        <v>16</v>
      </c>
      <c r="K27" s="42">
        <v>6.7205059433320304</v>
      </c>
    </row>
    <row r="28" spans="1:11" x14ac:dyDescent="0.3">
      <c r="C28" s="47" t="s">
        <v>158</v>
      </c>
      <c r="D28" s="42">
        <v>8.2363220621288971</v>
      </c>
      <c r="E28" s="42">
        <v>8.7185185413323314</v>
      </c>
      <c r="F28" s="42">
        <v>2.3074940712575813</v>
      </c>
      <c r="G28" s="42">
        <v>6.2471951333988045</v>
      </c>
      <c r="H28" s="42">
        <v>33.349995835415363</v>
      </c>
      <c r="I28" s="42">
        <v>30.713731999438515</v>
      </c>
      <c r="J28" s="42">
        <v>12.649110640673518</v>
      </c>
      <c r="K28" s="42">
        <v>6.0120799111833216</v>
      </c>
    </row>
    <row r="31" spans="1:11" s="6" customFormat="1" x14ac:dyDescent="0.3">
      <c r="A31" s="63" t="s">
        <v>1057</v>
      </c>
      <c r="B31" s="43"/>
      <c r="C31" s="43"/>
    </row>
    <row r="32" spans="1:11" s="57" customFormat="1" ht="43.2" x14ac:dyDescent="0.3">
      <c r="B32" s="82" t="s">
        <v>413</v>
      </c>
      <c r="C32" s="82" t="s">
        <v>414</v>
      </c>
      <c r="D32" s="64" t="s">
        <v>415</v>
      </c>
      <c r="E32" s="64" t="s">
        <v>416</v>
      </c>
      <c r="F32" s="64" t="s">
        <v>918</v>
      </c>
      <c r="G32" s="64" t="s">
        <v>919</v>
      </c>
      <c r="H32" s="64" t="s">
        <v>417</v>
      </c>
      <c r="I32" s="64" t="s">
        <v>418</v>
      </c>
      <c r="J32" s="64" t="s">
        <v>916</v>
      </c>
      <c r="K32" s="64" t="s">
        <v>917</v>
      </c>
    </row>
    <row r="33" spans="1:11" x14ac:dyDescent="0.3">
      <c r="A33" s="47" t="s">
        <v>1052</v>
      </c>
      <c r="B33">
        <v>14</v>
      </c>
      <c r="C33" s="47" t="s">
        <v>157</v>
      </c>
      <c r="D33" s="42">
        <v>28.059928571428575</v>
      </c>
      <c r="E33" s="42">
        <v>29.914285714285718</v>
      </c>
      <c r="F33" s="42">
        <v>1.8543571428571428</v>
      </c>
      <c r="G33" s="42">
        <v>6.7348332122006225</v>
      </c>
      <c r="H33" s="42">
        <v>167.14285714285714</v>
      </c>
      <c r="I33" s="42">
        <v>190</v>
      </c>
      <c r="J33" s="42">
        <v>22.857142857142858</v>
      </c>
      <c r="K33" s="42">
        <v>13.638038211235912</v>
      </c>
    </row>
    <row r="34" spans="1:11" x14ac:dyDescent="0.3">
      <c r="C34" s="47" t="s">
        <v>158</v>
      </c>
      <c r="D34" s="42">
        <v>5.5632949072716276</v>
      </c>
      <c r="E34" s="42">
        <v>5.9259205247736606</v>
      </c>
      <c r="F34" s="42">
        <v>1.306415154131739</v>
      </c>
      <c r="G34" s="42">
        <v>4.4819256472401863</v>
      </c>
      <c r="H34" s="42">
        <v>33.149677206589764</v>
      </c>
      <c r="I34" s="42">
        <v>41.509961733021669</v>
      </c>
      <c r="J34" s="42">
        <v>17.288756430151327</v>
      </c>
      <c r="K34" s="42">
        <v>10.565766985500082</v>
      </c>
    </row>
    <row r="38" spans="1:11" s="48" customFormat="1" x14ac:dyDescent="0.3">
      <c r="A38" s="48" t="s">
        <v>1058</v>
      </c>
    </row>
    <row r="39" spans="1:11" s="49" customFormat="1" x14ac:dyDescent="0.3">
      <c r="A39" s="49" t="s">
        <v>93</v>
      </c>
      <c r="B39" s="49" t="s">
        <v>1031</v>
      </c>
      <c r="D39" s="49" t="s">
        <v>1032</v>
      </c>
      <c r="F39" s="49" t="s">
        <v>1033</v>
      </c>
    </row>
    <row r="40" spans="1:11" s="49" customFormat="1" x14ac:dyDescent="0.3">
      <c r="B40" s="49" t="s">
        <v>1034</v>
      </c>
      <c r="C40" s="49" t="s">
        <v>1035</v>
      </c>
      <c r="D40" s="49" t="s">
        <v>1034</v>
      </c>
      <c r="E40" s="49" t="s">
        <v>1035</v>
      </c>
      <c r="F40" s="49" t="s">
        <v>1034</v>
      </c>
      <c r="G40" s="49" t="s">
        <v>1035</v>
      </c>
    </row>
    <row r="41" spans="1:11" x14ac:dyDescent="0.3">
      <c r="A41" s="47" t="s">
        <v>1036</v>
      </c>
      <c r="B41" t="s">
        <v>1037</v>
      </c>
      <c r="C41" t="s">
        <v>1038</v>
      </c>
      <c r="D41" t="s">
        <v>1039</v>
      </c>
      <c r="E41" t="s">
        <v>1040</v>
      </c>
      <c r="F41" t="s">
        <v>1041</v>
      </c>
      <c r="G41" t="s">
        <v>1042</v>
      </c>
    </row>
    <row r="43" spans="1:11" s="50" customFormat="1" x14ac:dyDescent="0.3">
      <c r="B43" s="49" t="s">
        <v>396</v>
      </c>
      <c r="C43" s="49" t="s">
        <v>1043</v>
      </c>
      <c r="D43" s="83" t="s">
        <v>1044</v>
      </c>
      <c r="E43" s="84" t="s">
        <v>1045</v>
      </c>
      <c r="F43" s="84" t="s">
        <v>1046</v>
      </c>
      <c r="G43" s="84" t="s">
        <v>1047</v>
      </c>
      <c r="H43" s="84" t="s">
        <v>1048</v>
      </c>
      <c r="I43" s="84" t="s">
        <v>1049</v>
      </c>
      <c r="J43" s="84" t="s">
        <v>1050</v>
      </c>
    </row>
    <row r="44" spans="1:11" x14ac:dyDescent="0.3">
      <c r="A44" s="47" t="s">
        <v>273</v>
      </c>
      <c r="B44">
        <v>29.98</v>
      </c>
      <c r="C44">
        <v>32.03</v>
      </c>
      <c r="D44" s="69">
        <v>35.83</v>
      </c>
      <c r="E44">
        <f>C44-B44</f>
        <v>2.0500000000000007</v>
      </c>
      <c r="F44">
        <f>D44-C44</f>
        <v>3.7999999999999972</v>
      </c>
      <c r="G44">
        <f>D44-B44</f>
        <v>5.8499999999999979</v>
      </c>
      <c r="H44" s="42">
        <f>E44/B44*100</f>
        <v>6.8378919279519712</v>
      </c>
      <c r="I44" s="42">
        <f>F44/B44*100</f>
        <v>12.67511674449632</v>
      </c>
      <c r="J44" s="42">
        <f>G44/B44*100</f>
        <v>19.513008672448294</v>
      </c>
    </row>
    <row r="45" spans="1:11" x14ac:dyDescent="0.3">
      <c r="A45" s="47" t="s">
        <v>274</v>
      </c>
      <c r="B45">
        <v>26.25</v>
      </c>
      <c r="C45">
        <v>26.12</v>
      </c>
      <c r="D45" s="69">
        <v>30.47</v>
      </c>
      <c r="E45">
        <f>C45-B45</f>
        <v>-0.12999999999999901</v>
      </c>
      <c r="F45">
        <f>D45-C45</f>
        <v>4.3499999999999979</v>
      </c>
      <c r="G45">
        <f>D45-B45</f>
        <v>4.2199999999999989</v>
      </c>
      <c r="H45" s="42">
        <f>E45/B45*100</f>
        <v>-0.49523809523809148</v>
      </c>
      <c r="I45" s="42">
        <f>F45/B45*100</f>
        <v>16.571428571428562</v>
      </c>
      <c r="J45" s="42">
        <f>G45/B45*100</f>
        <v>16.076190476190472</v>
      </c>
    </row>
    <row r="48" spans="1:11" s="85" customFormat="1" x14ac:dyDescent="0.3">
      <c r="A48" s="85" t="s">
        <v>1059</v>
      </c>
    </row>
    <row r="49" spans="1:5" s="87" customFormat="1" x14ac:dyDescent="0.3">
      <c r="A49" s="87" t="s">
        <v>956</v>
      </c>
    </row>
    <row r="50" spans="1:5" s="86" customFormat="1" x14ac:dyDescent="0.3">
      <c r="A50" s="86" t="s">
        <v>949</v>
      </c>
      <c r="B50" s="86" t="s">
        <v>950</v>
      </c>
      <c r="C50" s="86" t="s">
        <v>951</v>
      </c>
      <c r="D50" s="86" t="s">
        <v>952</v>
      </c>
      <c r="E50" s="86" t="s">
        <v>953</v>
      </c>
    </row>
    <row r="51" spans="1:5" x14ac:dyDescent="0.3">
      <c r="A51" s="47" t="s">
        <v>954</v>
      </c>
    </row>
    <row r="52" spans="1:5" x14ac:dyDescent="0.3">
      <c r="A52" s="47">
        <v>1</v>
      </c>
      <c r="B52">
        <v>644</v>
      </c>
      <c r="C52">
        <v>30</v>
      </c>
      <c r="D52">
        <v>445</v>
      </c>
      <c r="E52">
        <v>25</v>
      </c>
    </row>
    <row r="53" spans="1:5" x14ac:dyDescent="0.3">
      <c r="A53" s="47">
        <v>2</v>
      </c>
      <c r="B53">
        <v>599</v>
      </c>
      <c r="C53">
        <v>25</v>
      </c>
      <c r="D53">
        <v>423</v>
      </c>
      <c r="E53">
        <v>19</v>
      </c>
    </row>
    <row r="54" spans="1:5" x14ac:dyDescent="0.3">
      <c r="A54" s="47">
        <v>3</v>
      </c>
      <c r="B54">
        <v>518</v>
      </c>
      <c r="C54">
        <v>17</v>
      </c>
      <c r="D54">
        <v>404</v>
      </c>
      <c r="E54">
        <v>21</v>
      </c>
    </row>
    <row r="55" spans="1:5" x14ac:dyDescent="0.3">
      <c r="A55" s="47">
        <v>4</v>
      </c>
      <c r="B55">
        <v>449</v>
      </c>
      <c r="C55">
        <v>50</v>
      </c>
      <c r="D55">
        <v>385</v>
      </c>
      <c r="E55">
        <v>20</v>
      </c>
    </row>
    <row r="56" spans="1:5" s="88" customFormat="1" x14ac:dyDescent="0.3">
      <c r="A56" s="87" t="s">
        <v>957</v>
      </c>
      <c r="B56" s="88">
        <f>(B55/B52)*100</f>
        <v>69.720496894409933</v>
      </c>
      <c r="D56" s="88">
        <f>(D55/D52)*100</f>
        <v>86.516853932584269</v>
      </c>
    </row>
    <row r="57" spans="1:5" s="77" customFormat="1" x14ac:dyDescent="0.3">
      <c r="A57" s="86" t="s">
        <v>958</v>
      </c>
      <c r="B57" s="77">
        <f>100-B56</f>
        <v>30.279503105590067</v>
      </c>
      <c r="D57" s="77">
        <f t="shared" ref="D57" si="0">100-D56</f>
        <v>13.483146067415731</v>
      </c>
    </row>
    <row r="58" spans="1:5" x14ac:dyDescent="0.3">
      <c r="A58" s="47"/>
    </row>
    <row r="59" spans="1:5" x14ac:dyDescent="0.3">
      <c r="A59" s="47" t="s">
        <v>955</v>
      </c>
    </row>
    <row r="60" spans="1:5" x14ac:dyDescent="0.3">
      <c r="A60" s="47">
        <v>1</v>
      </c>
      <c r="B60">
        <v>657</v>
      </c>
      <c r="C60">
        <v>27</v>
      </c>
      <c r="D60">
        <v>455</v>
      </c>
      <c r="E60">
        <v>23</v>
      </c>
    </row>
    <row r="61" spans="1:5" x14ac:dyDescent="0.3">
      <c r="A61" s="47">
        <v>2</v>
      </c>
      <c r="B61">
        <v>545</v>
      </c>
      <c r="C61">
        <v>30</v>
      </c>
      <c r="D61">
        <v>435</v>
      </c>
      <c r="E61">
        <v>21</v>
      </c>
    </row>
    <row r="62" spans="1:5" x14ac:dyDescent="0.3">
      <c r="A62" s="47">
        <v>3</v>
      </c>
      <c r="B62">
        <v>560</v>
      </c>
      <c r="C62">
        <v>16</v>
      </c>
      <c r="D62">
        <v>419</v>
      </c>
      <c r="E62">
        <v>19</v>
      </c>
    </row>
    <row r="63" spans="1:5" x14ac:dyDescent="0.3">
      <c r="A63" s="47">
        <v>4</v>
      </c>
      <c r="B63">
        <v>548</v>
      </c>
      <c r="C63">
        <v>18</v>
      </c>
      <c r="D63">
        <v>405</v>
      </c>
      <c r="E63">
        <v>18</v>
      </c>
    </row>
    <row r="64" spans="1:5" s="88" customFormat="1" x14ac:dyDescent="0.3">
      <c r="A64" s="87" t="s">
        <v>957</v>
      </c>
      <c r="B64" s="88">
        <f>(B63/B60)*100</f>
        <v>83.409436834094365</v>
      </c>
      <c r="D64" s="88">
        <f t="shared" ref="D64" si="1">(D63/D60)*100</f>
        <v>89.010989010989007</v>
      </c>
    </row>
    <row r="65" spans="1:4" s="77" customFormat="1" x14ac:dyDescent="0.3">
      <c r="A65" s="86" t="s">
        <v>958</v>
      </c>
      <c r="B65" s="77">
        <f>100-B64</f>
        <v>16.590563165905635</v>
      </c>
      <c r="D65" s="77">
        <f t="shared" ref="D65" si="2">100-D64</f>
        <v>10.989010989010993</v>
      </c>
    </row>
    <row r="66" spans="1:4" s="78" customFormat="1" ht="43.2" x14ac:dyDescent="0.3">
      <c r="A66" s="89" t="s">
        <v>959</v>
      </c>
      <c r="B66" s="78">
        <f>(B60-B52)/B52*100</f>
        <v>2.018633540372671</v>
      </c>
      <c r="D66" s="78">
        <f>(D60-D52)/D52*100</f>
        <v>2.2471910112359552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75"/>
  <sheetViews>
    <sheetView workbookViewId="0"/>
  </sheetViews>
  <sheetFormatPr defaultRowHeight="14.4" x14ac:dyDescent="0.3"/>
  <cols>
    <col min="1" max="1" width="29" style="49" customWidth="1"/>
    <col min="2" max="3" width="14.77734375" customWidth="1"/>
    <col min="6" max="6" width="11.77734375" customWidth="1"/>
    <col min="7" max="7" width="39.21875" customWidth="1"/>
  </cols>
  <sheetData>
    <row r="1" spans="1:7" s="48" customFormat="1" x14ac:dyDescent="0.3">
      <c r="A1" s="48" t="s">
        <v>404</v>
      </c>
      <c r="B1" s="48" t="s">
        <v>1072</v>
      </c>
      <c r="G1" s="48" t="s">
        <v>19</v>
      </c>
    </row>
    <row r="2" spans="1:7" s="48" customFormat="1" x14ac:dyDescent="0.3">
      <c r="A2" s="48" t="s">
        <v>273</v>
      </c>
      <c r="B2" s="48" t="s">
        <v>273</v>
      </c>
      <c r="C2" s="48" t="s">
        <v>274</v>
      </c>
    </row>
    <row r="3" spans="1:7" x14ac:dyDescent="0.3">
      <c r="A3" s="49" t="s">
        <v>406</v>
      </c>
      <c r="B3">
        <v>0.66900000000000004</v>
      </c>
      <c r="C3">
        <v>0.47799999999999998</v>
      </c>
    </row>
    <row r="4" spans="1:7" x14ac:dyDescent="0.3">
      <c r="A4" s="49" t="s">
        <v>974</v>
      </c>
      <c r="B4">
        <v>0.93</v>
      </c>
      <c r="C4">
        <v>0.93</v>
      </c>
    </row>
    <row r="5" spans="1:7" x14ac:dyDescent="0.3">
      <c r="A5" s="49" t="s">
        <v>408</v>
      </c>
      <c r="B5">
        <v>0.85799999999999998</v>
      </c>
      <c r="C5">
        <v>0.88200000000000001</v>
      </c>
    </row>
    <row r="6" spans="1:7" x14ac:dyDescent="0.3">
      <c r="A6" s="49" t="s">
        <v>409</v>
      </c>
      <c r="B6">
        <v>0.80900000000000005</v>
      </c>
      <c r="C6">
        <v>0.91600000000000004</v>
      </c>
    </row>
    <row r="7" spans="1:7" x14ac:dyDescent="0.3">
      <c r="A7" s="49" t="s">
        <v>410</v>
      </c>
      <c r="B7">
        <v>0.89300000000000002</v>
      </c>
      <c r="C7">
        <v>0.91100000000000003</v>
      </c>
    </row>
    <row r="8" spans="1:7" x14ac:dyDescent="0.3">
      <c r="A8" s="49" t="s">
        <v>405</v>
      </c>
      <c r="B8">
        <v>0.82399999999999995</v>
      </c>
      <c r="C8">
        <v>0.82399999999999995</v>
      </c>
    </row>
    <row r="9" spans="1:7" x14ac:dyDescent="0.3">
      <c r="A9" s="49" t="s">
        <v>411</v>
      </c>
      <c r="B9">
        <v>0.78900000000000003</v>
      </c>
      <c r="C9">
        <v>0.72199999999999998</v>
      </c>
    </row>
    <row r="10" spans="1:7" x14ac:dyDescent="0.3">
      <c r="A10" s="49" t="s">
        <v>412</v>
      </c>
      <c r="B10">
        <v>0.67</v>
      </c>
      <c r="C10">
        <v>0.66100000000000003</v>
      </c>
    </row>
    <row r="11" spans="1:7" s="50" customFormat="1" x14ac:dyDescent="0.3">
      <c r="A11" s="62" t="s">
        <v>157</v>
      </c>
      <c r="B11" s="61">
        <f>AVERAGE(B3:B10)</f>
        <v>0.80525000000000002</v>
      </c>
      <c r="C11" s="61">
        <f>AVERAGE(C3:C10)</f>
        <v>0.79049999999999998</v>
      </c>
      <c r="D11" s="61"/>
      <c r="E11" s="61"/>
      <c r="G11" s="50" t="s">
        <v>943</v>
      </c>
    </row>
    <row r="12" spans="1:7" x14ac:dyDescent="0.3">
      <c r="A12" s="62" t="s">
        <v>158</v>
      </c>
      <c r="B12" s="42">
        <f>STDEV(B3:B10)</f>
        <v>9.5267668027660624E-2</v>
      </c>
      <c r="C12" s="42">
        <f>STDEV(C3:C10)</f>
        <v>0.15961739969600525</v>
      </c>
    </row>
    <row r="13" spans="1:7" x14ac:dyDescent="0.3">
      <c r="A13" s="62"/>
      <c r="B13" s="42"/>
      <c r="C13" s="42"/>
    </row>
    <row r="14" spans="1:7" x14ac:dyDescent="0.3">
      <c r="A14" s="62"/>
      <c r="B14" s="42"/>
      <c r="C14" s="42"/>
    </row>
    <row r="15" spans="1:7" x14ac:dyDescent="0.3">
      <c r="A15" s="49" t="s">
        <v>409</v>
      </c>
      <c r="B15">
        <v>0.80900000000000005</v>
      </c>
      <c r="C15">
        <v>0.91600000000000004</v>
      </c>
    </row>
    <row r="16" spans="1:7" x14ac:dyDescent="0.3">
      <c r="A16" s="49" t="s">
        <v>410</v>
      </c>
      <c r="B16">
        <v>0.89300000000000002</v>
      </c>
      <c r="C16">
        <v>0.91100000000000003</v>
      </c>
    </row>
    <row r="17" spans="1:7" s="50" customFormat="1" x14ac:dyDescent="0.3">
      <c r="A17" s="62" t="s">
        <v>157</v>
      </c>
      <c r="B17" s="50">
        <f>AVERAGE(B15:B16)</f>
        <v>0.85099999999999998</v>
      </c>
      <c r="C17" s="50">
        <f>AVERAGE(C15:C16)</f>
        <v>0.91349999999999998</v>
      </c>
      <c r="G17" s="50" t="s">
        <v>943</v>
      </c>
    </row>
    <row r="18" spans="1:7" x14ac:dyDescent="0.3">
      <c r="A18" s="62"/>
      <c r="B18" s="42"/>
      <c r="C18" s="42"/>
    </row>
    <row r="20" spans="1:7" x14ac:dyDescent="0.3">
      <c r="A20" s="48" t="s">
        <v>404</v>
      </c>
      <c r="B20" s="48" t="s">
        <v>923</v>
      </c>
      <c r="C20" s="48"/>
      <c r="D20" s="48"/>
      <c r="E20" s="48"/>
      <c r="F20" s="48"/>
      <c r="G20" s="48" t="s">
        <v>19</v>
      </c>
    </row>
    <row r="21" spans="1:7" x14ac:dyDescent="0.3">
      <c r="A21" s="48"/>
      <c r="B21" s="48" t="s">
        <v>273</v>
      </c>
      <c r="C21" s="48" t="s">
        <v>274</v>
      </c>
      <c r="D21" s="48"/>
      <c r="E21" s="48"/>
      <c r="F21" s="48"/>
      <c r="G21" s="48"/>
    </row>
    <row r="22" spans="1:7" x14ac:dyDescent="0.3">
      <c r="A22" s="49" t="s">
        <v>922</v>
      </c>
      <c r="B22">
        <v>0.71799999999999997</v>
      </c>
      <c r="C22">
        <v>0.84199999999999997</v>
      </c>
    </row>
    <row r="23" spans="1:7" x14ac:dyDescent="0.3">
      <c r="A23" s="49" t="s">
        <v>405</v>
      </c>
      <c r="B23">
        <v>0.90400000000000003</v>
      </c>
      <c r="C23">
        <v>0.90400000000000003</v>
      </c>
    </row>
    <row r="24" spans="1:7" x14ac:dyDescent="0.3">
      <c r="A24" s="49" t="s">
        <v>408</v>
      </c>
      <c r="B24">
        <v>0.81</v>
      </c>
      <c r="C24">
        <v>0.73899999999999999</v>
      </c>
    </row>
    <row r="25" spans="1:7" x14ac:dyDescent="0.3">
      <c r="A25" s="49" t="s">
        <v>925</v>
      </c>
      <c r="B25">
        <v>0.80100000000000005</v>
      </c>
      <c r="C25">
        <v>0.88600000000000001</v>
      </c>
    </row>
    <row r="26" spans="1:7" s="50" customFormat="1" x14ac:dyDescent="0.3">
      <c r="A26" s="62" t="s">
        <v>157</v>
      </c>
      <c r="B26" s="61">
        <f>AVERAGE(B22:B25)</f>
        <v>0.80825000000000002</v>
      </c>
      <c r="C26" s="61">
        <f>AVERAGE(C22:C25)</f>
        <v>0.84275</v>
      </c>
    </row>
    <row r="27" spans="1:7" x14ac:dyDescent="0.3">
      <c r="A27" s="62" t="s">
        <v>158</v>
      </c>
      <c r="B27" s="42">
        <f>STDEV(B22:B25)</f>
        <v>7.60893115577565E-2</v>
      </c>
      <c r="C27" s="42">
        <f>STDEV(C22:C25)</f>
        <v>7.3907036200892284E-2</v>
      </c>
    </row>
    <row r="29" spans="1:7" x14ac:dyDescent="0.3">
      <c r="A29" s="48" t="s">
        <v>404</v>
      </c>
      <c r="B29" s="48" t="s">
        <v>924</v>
      </c>
      <c r="C29" s="48"/>
      <c r="D29" s="48"/>
      <c r="E29" s="48"/>
      <c r="F29" s="48"/>
      <c r="G29" s="48" t="s">
        <v>19</v>
      </c>
    </row>
    <row r="30" spans="1:7" x14ac:dyDescent="0.3">
      <c r="A30" s="48"/>
      <c r="B30" s="48" t="s">
        <v>273</v>
      </c>
      <c r="C30" s="48" t="s">
        <v>274</v>
      </c>
      <c r="D30" s="48"/>
      <c r="E30" s="48"/>
      <c r="F30" s="48"/>
      <c r="G30" s="48"/>
    </row>
    <row r="31" spans="1:7" x14ac:dyDescent="0.3">
      <c r="A31" s="49" t="s">
        <v>922</v>
      </c>
      <c r="B31">
        <v>0.77400000000000002</v>
      </c>
      <c r="C31">
        <v>0.92</v>
      </c>
    </row>
    <row r="33" spans="1:7" x14ac:dyDescent="0.3">
      <c r="A33" s="48" t="s">
        <v>404</v>
      </c>
      <c r="B33" s="48" t="s">
        <v>926</v>
      </c>
      <c r="C33" s="48"/>
      <c r="D33" s="48"/>
      <c r="E33" s="48"/>
      <c r="F33" s="48"/>
      <c r="G33" s="48" t="s">
        <v>19</v>
      </c>
    </row>
    <row r="34" spans="1:7" x14ac:dyDescent="0.3">
      <c r="A34" s="48"/>
      <c r="B34" s="48" t="s">
        <v>273</v>
      </c>
      <c r="C34" s="48" t="s">
        <v>274</v>
      </c>
      <c r="D34" s="48"/>
      <c r="E34" s="48"/>
      <c r="F34" s="48"/>
      <c r="G34" s="48"/>
    </row>
    <row r="35" spans="1:7" x14ac:dyDescent="0.3">
      <c r="A35" s="49" t="s">
        <v>922</v>
      </c>
      <c r="B35">
        <v>0.51200000000000001</v>
      </c>
      <c r="C35">
        <v>0.71299999999999997</v>
      </c>
    </row>
    <row r="36" spans="1:7" x14ac:dyDescent="0.3">
      <c r="A36" s="49" t="s">
        <v>927</v>
      </c>
      <c r="B36">
        <v>0.29499999999999998</v>
      </c>
      <c r="C36">
        <v>0.29499999999999998</v>
      </c>
    </row>
    <row r="37" spans="1:7" x14ac:dyDescent="0.3">
      <c r="A37" s="49" t="s">
        <v>928</v>
      </c>
      <c r="B37">
        <v>0.59599999999999997</v>
      </c>
      <c r="C37">
        <v>0.59599999999999997</v>
      </c>
    </row>
    <row r="38" spans="1:7" s="50" customFormat="1" x14ac:dyDescent="0.3">
      <c r="A38" s="62" t="s">
        <v>157</v>
      </c>
      <c r="B38" s="61">
        <f>AVERAGE(B35:B37)</f>
        <v>0.46766666666666667</v>
      </c>
      <c r="C38" s="61">
        <f>AVERAGE(C35:C37)</f>
        <v>0.53466666666666673</v>
      </c>
    </row>
    <row r="39" spans="1:7" x14ac:dyDescent="0.3">
      <c r="A39" s="62" t="s">
        <v>158</v>
      </c>
      <c r="B39" s="42">
        <f>STDEV(B35:B37)</f>
        <v>0.15532009957933102</v>
      </c>
      <c r="C39" s="42">
        <f>STDEV(C35:C37)</f>
        <v>0.215643996747726</v>
      </c>
    </row>
    <row r="41" spans="1:7" x14ac:dyDescent="0.3">
      <c r="A41" s="49" t="s">
        <v>927</v>
      </c>
      <c r="B41">
        <v>0.29499999999999998</v>
      </c>
      <c r="C41">
        <v>0.29499999999999998</v>
      </c>
    </row>
    <row r="42" spans="1:7" x14ac:dyDescent="0.3">
      <c r="A42" s="49" t="s">
        <v>928</v>
      </c>
      <c r="B42">
        <v>0.59599999999999997</v>
      </c>
      <c r="C42">
        <v>0.59599999999999997</v>
      </c>
    </row>
    <row r="43" spans="1:7" s="50" customFormat="1" x14ac:dyDescent="0.3">
      <c r="A43" s="62" t="s">
        <v>157</v>
      </c>
      <c r="B43" s="50">
        <f>AVERAGE(B41:B42)</f>
        <v>0.44550000000000001</v>
      </c>
      <c r="C43" s="50">
        <f>AVERAGE(C41:C42)</f>
        <v>0.44550000000000001</v>
      </c>
    </row>
    <row r="46" spans="1:7" s="48" customFormat="1" x14ac:dyDescent="0.3">
      <c r="A46" s="48" t="s">
        <v>404</v>
      </c>
      <c r="B46" s="48" t="s">
        <v>932</v>
      </c>
      <c r="G46" s="48" t="s">
        <v>19</v>
      </c>
    </row>
    <row r="47" spans="1:7" s="48" customFormat="1" x14ac:dyDescent="0.3">
      <c r="A47" s="48" t="s">
        <v>273</v>
      </c>
      <c r="B47" s="48" t="s">
        <v>273</v>
      </c>
      <c r="C47" s="48" t="s">
        <v>274</v>
      </c>
    </row>
    <row r="48" spans="1:7" x14ac:dyDescent="0.3">
      <c r="A48" s="49" t="s">
        <v>405</v>
      </c>
      <c r="B48">
        <v>0.82799999999999996</v>
      </c>
      <c r="C48">
        <v>0.82799999999999996</v>
      </c>
    </row>
    <row r="51" spans="1:7" s="48" customFormat="1" x14ac:dyDescent="0.3">
      <c r="A51" s="48" t="s">
        <v>404</v>
      </c>
      <c r="B51" s="48" t="s">
        <v>934</v>
      </c>
      <c r="G51" s="48" t="s">
        <v>19</v>
      </c>
    </row>
    <row r="52" spans="1:7" s="48" customFormat="1" x14ac:dyDescent="0.3">
      <c r="A52" s="48" t="s">
        <v>273</v>
      </c>
      <c r="B52" s="48" t="s">
        <v>273</v>
      </c>
      <c r="C52" s="48" t="s">
        <v>274</v>
      </c>
    </row>
    <row r="53" spans="1:7" x14ac:dyDescent="0.3">
      <c r="A53" s="49" t="s">
        <v>406</v>
      </c>
      <c r="B53">
        <v>0.66900000000000004</v>
      </c>
      <c r="C53">
        <v>0.47799999999999998</v>
      </c>
    </row>
    <row r="54" spans="1:7" x14ac:dyDescent="0.3">
      <c r="A54" s="49" t="s">
        <v>407</v>
      </c>
      <c r="B54">
        <v>0.72</v>
      </c>
      <c r="C54">
        <v>0.95199999999999996</v>
      </c>
    </row>
    <row r="55" spans="1:7" x14ac:dyDescent="0.3">
      <c r="A55" s="49" t="s">
        <v>408</v>
      </c>
      <c r="B55">
        <v>0.85799999999999998</v>
      </c>
      <c r="C55">
        <v>0.88200000000000001</v>
      </c>
    </row>
    <row r="56" spans="1:7" x14ac:dyDescent="0.3">
      <c r="A56" s="49" t="s">
        <v>409</v>
      </c>
      <c r="B56">
        <v>0.80900000000000005</v>
      </c>
      <c r="C56">
        <v>0.91600000000000004</v>
      </c>
    </row>
    <row r="57" spans="1:7" x14ac:dyDescent="0.3">
      <c r="A57" s="49" t="s">
        <v>410</v>
      </c>
      <c r="B57">
        <v>0.89300000000000002</v>
      </c>
      <c r="C57">
        <v>0.91100000000000003</v>
      </c>
    </row>
    <row r="58" spans="1:7" x14ac:dyDescent="0.3">
      <c r="A58" s="49" t="s">
        <v>405</v>
      </c>
      <c r="B58">
        <v>0.82399999999999995</v>
      </c>
      <c r="C58">
        <v>0.82399999999999995</v>
      </c>
    </row>
    <row r="59" spans="1:7" x14ac:dyDescent="0.3">
      <c r="A59" s="49" t="s">
        <v>411</v>
      </c>
      <c r="B59">
        <v>0.78900000000000003</v>
      </c>
      <c r="C59">
        <v>0.72199999999999998</v>
      </c>
    </row>
    <row r="60" spans="1:7" x14ac:dyDescent="0.3">
      <c r="A60" s="49" t="s">
        <v>412</v>
      </c>
      <c r="B60">
        <v>0.67</v>
      </c>
      <c r="C60">
        <v>0.66100000000000003</v>
      </c>
    </row>
    <row r="61" spans="1:7" s="50" customFormat="1" x14ac:dyDescent="0.3">
      <c r="A61" s="62" t="s">
        <v>157</v>
      </c>
      <c r="B61" s="61">
        <f>AVERAGE(B53:B60)</f>
        <v>0.77899999999999991</v>
      </c>
      <c r="C61" s="61">
        <f>AVERAGE(C53:C60)</f>
        <v>0.79324999999999979</v>
      </c>
      <c r="D61" s="61"/>
      <c r="E61" s="61"/>
    </row>
    <row r="62" spans="1:7" x14ac:dyDescent="0.3">
      <c r="A62" s="62" t="s">
        <v>158</v>
      </c>
      <c r="B62" s="42">
        <f>STDEV(B53:B60)</f>
        <v>8.4281840104668285E-2</v>
      </c>
      <c r="C62" s="42">
        <f>STDEV(C53:C60)</f>
        <v>0.16252714059064668</v>
      </c>
    </row>
    <row r="64" spans="1:7" x14ac:dyDescent="0.3">
      <c r="A64" s="49" t="s">
        <v>409</v>
      </c>
      <c r="B64">
        <v>0.80900000000000005</v>
      </c>
      <c r="C64">
        <v>0.91600000000000004</v>
      </c>
    </row>
    <row r="65" spans="1:7" x14ac:dyDescent="0.3">
      <c r="A65" s="49" t="s">
        <v>410</v>
      </c>
      <c r="B65">
        <v>0.89300000000000002</v>
      </c>
      <c r="C65">
        <v>0.91100000000000003</v>
      </c>
    </row>
    <row r="66" spans="1:7" s="50" customFormat="1" x14ac:dyDescent="0.3">
      <c r="A66" s="62" t="s">
        <v>157</v>
      </c>
      <c r="B66" s="50">
        <f>AVERAGE(B64:B65)</f>
        <v>0.85099999999999998</v>
      </c>
      <c r="C66" s="50">
        <f>AVERAGE(C64:C65)</f>
        <v>0.91349999999999998</v>
      </c>
    </row>
    <row r="68" spans="1:7" s="48" customFormat="1" x14ac:dyDescent="0.3">
      <c r="A68" s="48" t="s">
        <v>404</v>
      </c>
      <c r="B68" s="48" t="s">
        <v>935</v>
      </c>
      <c r="G68" s="48" t="s">
        <v>19</v>
      </c>
    </row>
    <row r="69" spans="1:7" s="48" customFormat="1" x14ac:dyDescent="0.3">
      <c r="A69" s="48" t="s">
        <v>273</v>
      </c>
      <c r="B69" s="48" t="s">
        <v>273</v>
      </c>
      <c r="C69" s="48" t="s">
        <v>274</v>
      </c>
    </row>
    <row r="70" spans="1:7" x14ac:dyDescent="0.3">
      <c r="A70" s="49" t="s">
        <v>936</v>
      </c>
      <c r="B70" t="s">
        <v>942</v>
      </c>
    </row>
    <row r="71" spans="1:7" x14ac:dyDescent="0.3">
      <c r="A71" s="49" t="s">
        <v>937</v>
      </c>
    </row>
    <row r="72" spans="1:7" x14ac:dyDescent="0.3">
      <c r="A72" s="49" t="s">
        <v>938</v>
      </c>
    </row>
    <row r="73" spans="1:7" x14ac:dyDescent="0.3">
      <c r="A73" s="49" t="s">
        <v>939</v>
      </c>
    </row>
    <row r="74" spans="1:7" x14ac:dyDescent="0.3">
      <c r="A74" s="49" t="s">
        <v>940</v>
      </c>
    </row>
    <row r="75" spans="1:7" x14ac:dyDescent="0.3">
      <c r="A75" s="49" t="s">
        <v>941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M40"/>
  <sheetViews>
    <sheetView zoomScale="75" zoomScaleNormal="75" zoomScalePageLayoutView="85" workbookViewId="0">
      <pane ySplit="5" topLeftCell="A7" activePane="bottomLeft" state="frozen"/>
      <selection pane="bottomLeft" activeCell="A7" sqref="A7"/>
    </sheetView>
  </sheetViews>
  <sheetFormatPr defaultColWidth="8.77734375" defaultRowHeight="14.4" x14ac:dyDescent="0.3"/>
  <cols>
    <col min="1" max="1" width="27.44140625" customWidth="1"/>
    <col min="2" max="2" width="14.5546875" customWidth="1"/>
    <col min="3" max="3" width="36.109375" customWidth="1"/>
    <col min="4" max="4" width="25.77734375" customWidth="1"/>
    <col min="5" max="5" width="9.88671875" customWidth="1"/>
    <col min="6" max="6" width="9.6640625" customWidth="1"/>
    <col min="7" max="7" width="20.77734375" customWidth="1"/>
    <col min="8" max="8" width="18.5546875" customWidth="1"/>
    <col min="9" max="9" width="11.44140625" customWidth="1"/>
    <col min="10" max="10" width="12.109375" customWidth="1"/>
    <col min="11" max="11" width="10.77734375" customWidth="1"/>
    <col min="12" max="14" width="12.77734375" customWidth="1"/>
    <col min="15" max="15" width="33" customWidth="1"/>
    <col min="16" max="16" width="12.77734375" customWidth="1"/>
    <col min="17" max="17" width="10.77734375" customWidth="1"/>
    <col min="18" max="18" width="9.44140625" customWidth="1"/>
    <col min="35" max="35" width="50.77734375" customWidth="1"/>
    <col min="37" max="37" width="25.44140625" customWidth="1"/>
    <col min="59" max="59" width="57.21875" customWidth="1"/>
    <col min="91" max="91" width="51.77734375" customWidth="1"/>
  </cols>
  <sheetData>
    <row r="1" spans="1:91" s="28" customFormat="1" ht="16.5" customHeight="1" thickBot="1" x14ac:dyDescent="0.35">
      <c r="A1" s="25"/>
      <c r="B1" s="25"/>
      <c r="C1" s="25"/>
      <c r="D1" s="25"/>
      <c r="E1" s="25"/>
      <c r="F1" s="25"/>
      <c r="G1" s="26"/>
      <c r="H1" s="26"/>
      <c r="I1" s="26"/>
      <c r="J1" s="26"/>
      <c r="K1" s="26"/>
      <c r="L1" s="26"/>
      <c r="M1" s="26"/>
      <c r="N1" s="26"/>
      <c r="O1" s="26"/>
      <c r="P1" s="30"/>
      <c r="Q1" s="30"/>
      <c r="R1" s="30"/>
    </row>
    <row r="2" spans="1:91" ht="15" customHeight="1" thickBot="1" x14ac:dyDescent="0.35">
      <c r="A2" s="39" t="s">
        <v>18</v>
      </c>
      <c r="B2" s="38"/>
      <c r="C2" s="38"/>
      <c r="D2" s="38"/>
      <c r="E2" s="38"/>
      <c r="F2" s="38"/>
      <c r="G2" s="16"/>
      <c r="H2" s="16"/>
      <c r="I2" s="19" t="s">
        <v>2</v>
      </c>
      <c r="J2" s="19"/>
      <c r="K2" s="19"/>
      <c r="L2" s="19"/>
      <c r="M2" s="19"/>
      <c r="N2" s="19"/>
      <c r="O2" s="19"/>
      <c r="P2" s="29"/>
      <c r="Q2" s="29"/>
      <c r="R2" s="29"/>
    </row>
    <row r="3" spans="1:91" ht="41.25" customHeight="1" x14ac:dyDescent="0.3">
      <c r="A3" s="37"/>
      <c r="B3" s="37"/>
      <c r="C3" s="37"/>
      <c r="D3" s="37"/>
      <c r="E3" s="37"/>
      <c r="F3" s="37"/>
      <c r="G3" s="15" t="s">
        <v>27</v>
      </c>
      <c r="H3" s="15"/>
      <c r="I3" s="22" t="s">
        <v>7</v>
      </c>
      <c r="J3" s="10"/>
      <c r="K3" s="10"/>
      <c r="L3" s="10"/>
      <c r="M3" s="10"/>
      <c r="N3" s="10"/>
      <c r="O3" s="10"/>
      <c r="P3" s="31" t="s">
        <v>5</v>
      </c>
      <c r="Q3" s="8"/>
      <c r="R3" s="8"/>
    </row>
    <row r="4" spans="1:91" ht="54" customHeight="1" x14ac:dyDescent="0.3">
      <c r="A4" s="13" t="s">
        <v>65</v>
      </c>
      <c r="B4" s="14" t="s">
        <v>6</v>
      </c>
      <c r="C4" s="13" t="s">
        <v>0</v>
      </c>
      <c r="D4" s="13" t="s">
        <v>1</v>
      </c>
      <c r="E4" s="14" t="s">
        <v>40</v>
      </c>
      <c r="F4" s="14" t="s">
        <v>41</v>
      </c>
      <c r="G4" s="18" t="s">
        <v>43</v>
      </c>
      <c r="H4" s="18" t="s">
        <v>35</v>
      </c>
      <c r="I4" s="23" t="s">
        <v>44</v>
      </c>
      <c r="J4" s="23" t="s">
        <v>45</v>
      </c>
      <c r="K4" s="23" t="s">
        <v>46</v>
      </c>
      <c r="L4" s="23" t="s">
        <v>47</v>
      </c>
      <c r="M4" s="23" t="s">
        <v>945</v>
      </c>
      <c r="N4" s="23" t="s">
        <v>946</v>
      </c>
      <c r="O4" s="23" t="s">
        <v>101</v>
      </c>
      <c r="P4" s="8"/>
      <c r="Q4" s="2" t="s">
        <v>58</v>
      </c>
      <c r="R4" s="2" t="s">
        <v>61</v>
      </c>
      <c r="S4" s="12" t="s">
        <v>944</v>
      </c>
    </row>
    <row r="5" spans="1:91" x14ac:dyDescent="0.3">
      <c r="A5" s="5"/>
      <c r="B5" s="4"/>
      <c r="C5" s="5"/>
      <c r="D5" s="5"/>
      <c r="E5" s="5"/>
      <c r="F5" s="5"/>
      <c r="G5" s="4"/>
      <c r="H5" s="4"/>
      <c r="I5" s="11"/>
      <c r="J5" s="11"/>
      <c r="K5" s="11"/>
      <c r="L5" s="4"/>
      <c r="M5" s="4"/>
      <c r="N5" s="4"/>
      <c r="O5" s="4"/>
      <c r="P5" s="8"/>
      <c r="Q5" s="2"/>
      <c r="R5" s="9"/>
    </row>
    <row r="6" spans="1:91" ht="106.5" customHeight="1" x14ac:dyDescent="0.3">
      <c r="A6" s="5"/>
      <c r="B6" s="12"/>
      <c r="C6" s="12"/>
      <c r="D6" s="12"/>
      <c r="E6" s="3" t="s">
        <v>12</v>
      </c>
      <c r="F6" s="3" t="s">
        <v>12</v>
      </c>
      <c r="G6" s="3" t="s">
        <v>66</v>
      </c>
      <c r="H6" s="3"/>
      <c r="I6" s="3"/>
      <c r="J6" s="3"/>
      <c r="K6" s="3"/>
      <c r="L6" s="12"/>
      <c r="M6" s="12"/>
      <c r="N6" s="12"/>
      <c r="O6" s="12"/>
      <c r="P6" s="3" t="s">
        <v>24</v>
      </c>
      <c r="Q6" s="12"/>
      <c r="R6" s="12"/>
      <c r="S6" s="1"/>
    </row>
    <row r="7" spans="1:91" ht="28.8" x14ac:dyDescent="0.3">
      <c r="A7" t="s">
        <v>67</v>
      </c>
      <c r="B7" t="s">
        <v>156</v>
      </c>
      <c r="C7" s="1" t="s">
        <v>68</v>
      </c>
      <c r="D7" t="s">
        <v>69</v>
      </c>
      <c r="E7" t="s">
        <v>22</v>
      </c>
      <c r="F7" t="s">
        <v>22</v>
      </c>
      <c r="G7" t="s">
        <v>21</v>
      </c>
      <c r="H7" t="s">
        <v>82</v>
      </c>
      <c r="I7">
        <v>25.3</v>
      </c>
      <c r="J7">
        <v>5.5</v>
      </c>
      <c r="K7">
        <v>25.2</v>
      </c>
      <c r="L7">
        <v>3.1</v>
      </c>
      <c r="M7" t="s">
        <v>947</v>
      </c>
      <c r="N7" t="s">
        <v>947</v>
      </c>
      <c r="O7" s="1" t="s">
        <v>155</v>
      </c>
      <c r="Q7">
        <v>11</v>
      </c>
      <c r="R7">
        <v>9</v>
      </c>
      <c r="S7">
        <f>Q7+R7</f>
        <v>20</v>
      </c>
    </row>
    <row r="8" spans="1:91" ht="57.6" x14ac:dyDescent="0.3">
      <c r="A8" t="s">
        <v>97</v>
      </c>
      <c r="B8">
        <v>2016</v>
      </c>
      <c r="C8" s="1" t="s">
        <v>98</v>
      </c>
      <c r="D8" t="s">
        <v>99</v>
      </c>
      <c r="E8" t="s">
        <v>22</v>
      </c>
      <c r="F8" t="s">
        <v>21</v>
      </c>
      <c r="G8" t="s">
        <v>21</v>
      </c>
      <c r="H8" t="s">
        <v>71</v>
      </c>
      <c r="I8">
        <v>38</v>
      </c>
      <c r="J8">
        <v>2.7</v>
      </c>
      <c r="K8">
        <v>41</v>
      </c>
      <c r="L8">
        <v>3.2</v>
      </c>
      <c r="M8" t="s">
        <v>947</v>
      </c>
      <c r="N8" t="s">
        <v>947</v>
      </c>
      <c r="O8" s="1" t="s">
        <v>1082</v>
      </c>
      <c r="Q8">
        <v>24</v>
      </c>
      <c r="R8">
        <v>17</v>
      </c>
      <c r="S8">
        <f t="shared" ref="S8:S38" si="0">Q8+R8</f>
        <v>41</v>
      </c>
    </row>
    <row r="9" spans="1:91" ht="43.2" x14ac:dyDescent="0.3">
      <c r="A9" t="s">
        <v>112</v>
      </c>
      <c r="B9">
        <v>2020</v>
      </c>
      <c r="C9" s="1" t="s">
        <v>113</v>
      </c>
      <c r="D9" s="1" t="s">
        <v>114</v>
      </c>
      <c r="E9" t="s">
        <v>22</v>
      </c>
      <c r="F9" t="s">
        <v>21</v>
      </c>
      <c r="G9" t="s">
        <v>21</v>
      </c>
      <c r="H9" t="s">
        <v>71</v>
      </c>
      <c r="I9">
        <v>23</v>
      </c>
      <c r="J9">
        <v>2</v>
      </c>
      <c r="K9">
        <v>23</v>
      </c>
      <c r="L9">
        <v>1</v>
      </c>
      <c r="M9" t="s">
        <v>947</v>
      </c>
      <c r="N9" t="s">
        <v>947</v>
      </c>
      <c r="O9" t="s">
        <v>202</v>
      </c>
      <c r="Q9">
        <v>18</v>
      </c>
      <c r="R9">
        <v>15</v>
      </c>
      <c r="S9">
        <f t="shared" si="0"/>
        <v>33</v>
      </c>
    </row>
    <row r="10" spans="1:91" ht="43.2" x14ac:dyDescent="0.3">
      <c r="A10" t="s">
        <v>116</v>
      </c>
      <c r="B10">
        <v>2021</v>
      </c>
      <c r="C10" s="1" t="s">
        <v>117</v>
      </c>
      <c r="D10" s="1" t="s">
        <v>118</v>
      </c>
      <c r="E10" t="s">
        <v>22</v>
      </c>
      <c r="F10" t="s">
        <v>21</v>
      </c>
      <c r="G10" t="s">
        <v>21</v>
      </c>
      <c r="H10" t="s">
        <v>71</v>
      </c>
      <c r="I10" t="s">
        <v>947</v>
      </c>
      <c r="J10" t="s">
        <v>947</v>
      </c>
      <c r="K10" t="s">
        <v>947</v>
      </c>
      <c r="L10" t="s">
        <v>947</v>
      </c>
      <c r="M10">
        <v>21</v>
      </c>
      <c r="N10">
        <v>2</v>
      </c>
      <c r="O10" t="s">
        <v>224</v>
      </c>
      <c r="Q10">
        <v>6</v>
      </c>
      <c r="R10">
        <v>9</v>
      </c>
      <c r="S10">
        <f t="shared" si="0"/>
        <v>15</v>
      </c>
    </row>
    <row r="11" spans="1:91" ht="43.2" x14ac:dyDescent="0.3">
      <c r="A11" s="1" t="s">
        <v>754</v>
      </c>
      <c r="B11">
        <v>2020</v>
      </c>
      <c r="C11" s="1" t="s">
        <v>119</v>
      </c>
      <c r="D11" s="1" t="s">
        <v>120</v>
      </c>
      <c r="E11" t="s">
        <v>22</v>
      </c>
      <c r="F11" t="s">
        <v>21</v>
      </c>
      <c r="G11" t="s">
        <v>21</v>
      </c>
      <c r="H11" t="s">
        <v>71</v>
      </c>
      <c r="I11">
        <v>63</v>
      </c>
      <c r="J11">
        <v>6.6332000000000004</v>
      </c>
      <c r="K11">
        <v>63</v>
      </c>
      <c r="L11">
        <v>3.3166000000000002</v>
      </c>
      <c r="M11" t="s">
        <v>947</v>
      </c>
      <c r="N11" t="s">
        <v>947</v>
      </c>
      <c r="O11" s="1" t="s">
        <v>121</v>
      </c>
      <c r="P11" s="1"/>
      <c r="Q11">
        <v>11</v>
      </c>
      <c r="R11">
        <v>11</v>
      </c>
      <c r="S11">
        <f t="shared" si="0"/>
        <v>22</v>
      </c>
    </row>
    <row r="12" spans="1:91" ht="57.6" x14ac:dyDescent="0.3">
      <c r="A12" t="s">
        <v>143</v>
      </c>
      <c r="B12">
        <v>2014</v>
      </c>
      <c r="C12" s="1" t="s">
        <v>144</v>
      </c>
      <c r="D12" s="1" t="s">
        <v>145</v>
      </c>
      <c r="E12" t="s">
        <v>22</v>
      </c>
      <c r="F12" t="s">
        <v>21</v>
      </c>
      <c r="G12" s="1" t="s">
        <v>445</v>
      </c>
      <c r="H12" s="1" t="s">
        <v>297</v>
      </c>
      <c r="I12" s="1" t="s">
        <v>947</v>
      </c>
      <c r="J12" s="1" t="s">
        <v>947</v>
      </c>
      <c r="K12" s="1" t="s">
        <v>947</v>
      </c>
      <c r="L12" s="1" t="s">
        <v>947</v>
      </c>
      <c r="M12" s="1">
        <v>51.3</v>
      </c>
      <c r="N12" s="1">
        <v>8.6999999999999993</v>
      </c>
      <c r="O12" t="s">
        <v>297</v>
      </c>
      <c r="Q12">
        <v>11</v>
      </c>
      <c r="R12">
        <v>44</v>
      </c>
      <c r="S12">
        <f t="shared" si="0"/>
        <v>55</v>
      </c>
    </row>
    <row r="13" spans="1:91" ht="115.2" x14ac:dyDescent="0.3">
      <c r="A13" t="s">
        <v>149</v>
      </c>
      <c r="B13">
        <v>1996</v>
      </c>
      <c r="C13" s="1" t="s">
        <v>150</v>
      </c>
      <c r="D13" s="1" t="s">
        <v>151</v>
      </c>
      <c r="E13" t="s">
        <v>22</v>
      </c>
      <c r="F13" t="s">
        <v>22</v>
      </c>
      <c r="G13" t="s">
        <v>21</v>
      </c>
      <c r="H13" t="s">
        <v>105</v>
      </c>
      <c r="I13">
        <v>26</v>
      </c>
      <c r="J13" t="s">
        <v>719</v>
      </c>
      <c r="K13">
        <v>25</v>
      </c>
      <c r="L13" t="s">
        <v>720</v>
      </c>
      <c r="M13" t="s">
        <v>947</v>
      </c>
      <c r="N13" t="s">
        <v>947</v>
      </c>
      <c r="O13" s="1" t="s">
        <v>723</v>
      </c>
      <c r="P13" t="s">
        <v>105</v>
      </c>
      <c r="Q13">
        <v>6</v>
      </c>
      <c r="R13">
        <v>10</v>
      </c>
      <c r="S13">
        <f t="shared" si="0"/>
        <v>16</v>
      </c>
      <c r="AG13" t="e">
        <f>(U13-#REF!)/#REF!*100</f>
        <v>#REF!</v>
      </c>
      <c r="AH13" t="e">
        <f>(X13-#REF!)/#REF!*100</f>
        <v>#REF!</v>
      </c>
      <c r="AJ13" s="35"/>
      <c r="BE13" t="e">
        <f t="shared" ref="BE13:BE14" si="1">(AS13-AM13)/AM13*100</f>
        <v>#DIV/0!</v>
      </c>
      <c r="BF13" t="e">
        <f t="shared" ref="BF13:BF14" si="2">(AV13-AP13)/AP13*100</f>
        <v>#DIV/0!</v>
      </c>
      <c r="CD13" s="1">
        <f t="shared" ref="CD13:CD14" si="3">BI13+BK13+BM13+BO13+BQ13+BS13+BU13+BW13+CA13+CC13</f>
        <v>0</v>
      </c>
      <c r="CF13" s="6">
        <v>3</v>
      </c>
      <c r="CG13">
        <v>2</v>
      </c>
      <c r="CH13">
        <v>2</v>
      </c>
      <c r="CI13">
        <v>3</v>
      </c>
      <c r="CJ13">
        <v>1</v>
      </c>
      <c r="CK13">
        <v>1</v>
      </c>
      <c r="CL13">
        <v>3</v>
      </c>
      <c r="CM13" s="1" t="s">
        <v>742</v>
      </c>
    </row>
    <row r="14" spans="1:91" ht="86.4" x14ac:dyDescent="0.3">
      <c r="A14" t="s">
        <v>152</v>
      </c>
      <c r="B14">
        <v>2017</v>
      </c>
      <c r="C14" s="1" t="s">
        <v>153</v>
      </c>
      <c r="D14" s="1" t="s">
        <v>154</v>
      </c>
      <c r="E14" t="s">
        <v>22</v>
      </c>
      <c r="F14" t="s">
        <v>21</v>
      </c>
      <c r="G14" t="s">
        <v>21</v>
      </c>
      <c r="H14" t="s">
        <v>193</v>
      </c>
      <c r="I14">
        <v>29</v>
      </c>
      <c r="J14" s="1" t="s">
        <v>819</v>
      </c>
      <c r="K14">
        <v>30</v>
      </c>
      <c r="L14" s="1" t="s">
        <v>820</v>
      </c>
      <c r="M14" s="1" t="s">
        <v>947</v>
      </c>
      <c r="N14" s="1" t="s">
        <v>947</v>
      </c>
      <c r="O14" s="1" t="s">
        <v>821</v>
      </c>
      <c r="P14" s="76"/>
      <c r="Q14">
        <v>9</v>
      </c>
      <c r="R14">
        <v>8</v>
      </c>
      <c r="S14">
        <f t="shared" si="0"/>
        <v>17</v>
      </c>
      <c r="AG14" t="e">
        <f>(U14-#REF!)/#REF!*100</f>
        <v>#REF!</v>
      </c>
      <c r="AH14" t="e">
        <f>(X14-#REF!)/#REF!*100</f>
        <v>#REF!</v>
      </c>
      <c r="AJ14" s="35"/>
      <c r="BE14" t="e">
        <f t="shared" si="1"/>
        <v>#DIV/0!</v>
      </c>
      <c r="BF14" t="e">
        <f t="shared" si="2"/>
        <v>#DIV/0!</v>
      </c>
      <c r="BG14" s="1" t="s">
        <v>818</v>
      </c>
      <c r="CD14" s="1">
        <f t="shared" si="3"/>
        <v>0</v>
      </c>
      <c r="CF14" s="6"/>
    </row>
    <row r="15" spans="1:91" ht="57.6" x14ac:dyDescent="0.3">
      <c r="A15" t="s">
        <v>146</v>
      </c>
      <c r="B15">
        <v>2014</v>
      </c>
      <c r="C15" s="1" t="s">
        <v>147</v>
      </c>
      <c r="D15" s="1" t="s">
        <v>148</v>
      </c>
      <c r="E15" t="s">
        <v>22</v>
      </c>
      <c r="F15" t="s">
        <v>21</v>
      </c>
      <c r="G15" t="s">
        <v>21</v>
      </c>
      <c r="H15" t="s">
        <v>71</v>
      </c>
      <c r="I15">
        <v>29</v>
      </c>
      <c r="J15">
        <v>9</v>
      </c>
      <c r="K15">
        <v>30</v>
      </c>
      <c r="L15">
        <v>10</v>
      </c>
      <c r="M15" t="s">
        <v>947</v>
      </c>
      <c r="N15" t="s">
        <v>947</v>
      </c>
      <c r="O15" s="1" t="s">
        <v>269</v>
      </c>
      <c r="Q15">
        <v>7</v>
      </c>
      <c r="R15">
        <v>7</v>
      </c>
      <c r="S15">
        <f t="shared" si="0"/>
        <v>14</v>
      </c>
    </row>
    <row r="16" spans="1:91" ht="28.8" x14ac:dyDescent="0.3">
      <c r="A16" t="s">
        <v>159</v>
      </c>
      <c r="B16">
        <v>2021</v>
      </c>
      <c r="C16" s="1" t="s">
        <v>300</v>
      </c>
      <c r="D16" s="1" t="s">
        <v>301</v>
      </c>
      <c r="E16" t="s">
        <v>22</v>
      </c>
      <c r="F16" t="s">
        <v>21</v>
      </c>
      <c r="G16" t="s">
        <v>21</v>
      </c>
      <c r="H16" t="s">
        <v>71</v>
      </c>
      <c r="I16">
        <v>31.2</v>
      </c>
      <c r="J16">
        <v>8.1999999999999993</v>
      </c>
      <c r="K16">
        <v>34.799999999999997</v>
      </c>
      <c r="L16">
        <v>7</v>
      </c>
      <c r="M16" t="s">
        <v>947</v>
      </c>
      <c r="N16" t="s">
        <v>947</v>
      </c>
      <c r="O16" s="1" t="s">
        <v>309</v>
      </c>
      <c r="Q16">
        <v>74</v>
      </c>
      <c r="R16">
        <v>22</v>
      </c>
      <c r="S16">
        <f t="shared" si="0"/>
        <v>96</v>
      </c>
    </row>
    <row r="17" spans="1:91" ht="28.8" x14ac:dyDescent="0.3">
      <c r="A17" t="s">
        <v>960</v>
      </c>
      <c r="B17">
        <v>2021</v>
      </c>
      <c r="C17" s="1" t="s">
        <v>961</v>
      </c>
      <c r="D17" s="1" t="s">
        <v>118</v>
      </c>
      <c r="E17" t="s">
        <v>22</v>
      </c>
      <c r="F17" t="s">
        <v>22</v>
      </c>
      <c r="G17" t="s">
        <v>22</v>
      </c>
      <c r="H17" t="s">
        <v>93</v>
      </c>
      <c r="I17">
        <v>36.67</v>
      </c>
      <c r="J17">
        <v>5.96</v>
      </c>
      <c r="K17">
        <v>36.799999999999997</v>
      </c>
      <c r="L17">
        <v>5.59</v>
      </c>
      <c r="M17">
        <v>36.74</v>
      </c>
      <c r="N17">
        <v>5.61</v>
      </c>
      <c r="O17" s="1" t="s">
        <v>971</v>
      </c>
      <c r="Q17">
        <v>9</v>
      </c>
      <c r="R17">
        <v>10</v>
      </c>
      <c r="S17">
        <f t="shared" si="0"/>
        <v>19</v>
      </c>
    </row>
    <row r="18" spans="1:91" ht="43.2" x14ac:dyDescent="0.3">
      <c r="A18" t="s">
        <v>160</v>
      </c>
      <c r="B18">
        <v>2009</v>
      </c>
      <c r="C18" s="1" t="s">
        <v>304</v>
      </c>
      <c r="D18" s="1" t="s">
        <v>305</v>
      </c>
      <c r="E18" t="s">
        <v>22</v>
      </c>
      <c r="F18" t="s">
        <v>21</v>
      </c>
      <c r="G18" t="s">
        <v>21</v>
      </c>
      <c r="H18" t="s">
        <v>71</v>
      </c>
      <c r="I18">
        <v>64.599999999999994</v>
      </c>
      <c r="J18">
        <v>3.7</v>
      </c>
      <c r="K18">
        <v>65.5</v>
      </c>
      <c r="L18">
        <v>5.4</v>
      </c>
      <c r="M18" t="s">
        <v>947</v>
      </c>
      <c r="N18" t="s">
        <v>947</v>
      </c>
      <c r="O18" s="1" t="s">
        <v>308</v>
      </c>
      <c r="Q18">
        <v>16</v>
      </c>
      <c r="R18">
        <v>19</v>
      </c>
      <c r="S18">
        <f t="shared" si="0"/>
        <v>35</v>
      </c>
    </row>
    <row r="19" spans="1:91" ht="43.2" x14ac:dyDescent="0.3">
      <c r="A19" t="s">
        <v>161</v>
      </c>
      <c r="B19">
        <v>2021</v>
      </c>
      <c r="C19" s="1" t="s">
        <v>277</v>
      </c>
      <c r="D19" s="1" t="s">
        <v>278</v>
      </c>
      <c r="E19" t="s">
        <v>22</v>
      </c>
      <c r="F19" s="45" t="s">
        <v>279</v>
      </c>
      <c r="G19" t="s">
        <v>21</v>
      </c>
      <c r="H19" t="s">
        <v>105</v>
      </c>
      <c r="I19">
        <v>20</v>
      </c>
      <c r="J19">
        <v>1.3</v>
      </c>
      <c r="K19">
        <v>20.5</v>
      </c>
      <c r="L19">
        <v>1.4</v>
      </c>
      <c r="M19" t="s">
        <v>947</v>
      </c>
      <c r="N19" t="s">
        <v>947</v>
      </c>
      <c r="O19" t="s">
        <v>291</v>
      </c>
      <c r="P19" t="s">
        <v>105</v>
      </c>
      <c r="Q19">
        <v>8</v>
      </c>
      <c r="R19">
        <v>8</v>
      </c>
      <c r="S19">
        <f t="shared" si="0"/>
        <v>16</v>
      </c>
    </row>
    <row r="20" spans="1:91" ht="43.2" x14ac:dyDescent="0.3">
      <c r="A20" t="s">
        <v>162</v>
      </c>
      <c r="B20">
        <v>2020</v>
      </c>
      <c r="C20" s="1" t="s">
        <v>311</v>
      </c>
      <c r="D20" s="1" t="s">
        <v>312</v>
      </c>
      <c r="E20" t="s">
        <v>22</v>
      </c>
      <c r="F20" t="s">
        <v>21</v>
      </c>
      <c r="G20" t="s">
        <v>21</v>
      </c>
      <c r="H20" t="s">
        <v>317</v>
      </c>
      <c r="I20">
        <v>27</v>
      </c>
      <c r="J20">
        <v>5</v>
      </c>
      <c r="K20">
        <v>24</v>
      </c>
      <c r="L20">
        <v>3</v>
      </c>
      <c r="M20" t="s">
        <v>947</v>
      </c>
      <c r="N20" t="s">
        <v>947</v>
      </c>
      <c r="O20" s="1" t="s">
        <v>314</v>
      </c>
      <c r="P20" s="1" t="s">
        <v>317</v>
      </c>
      <c r="Q20">
        <v>9</v>
      </c>
      <c r="R20">
        <v>11</v>
      </c>
      <c r="S20">
        <f t="shared" si="0"/>
        <v>20</v>
      </c>
    </row>
    <row r="21" spans="1:91" ht="57.6" x14ac:dyDescent="0.3">
      <c r="A21" s="1" t="s">
        <v>379</v>
      </c>
      <c r="B21">
        <v>2015</v>
      </c>
      <c r="C21" s="1" t="s">
        <v>320</v>
      </c>
      <c r="D21" s="1" t="s">
        <v>118</v>
      </c>
      <c r="E21" t="s">
        <v>22</v>
      </c>
      <c r="F21" t="s">
        <v>22</v>
      </c>
      <c r="G21" t="s">
        <v>21</v>
      </c>
      <c r="H21" t="s">
        <v>93</v>
      </c>
      <c r="I21">
        <v>28</v>
      </c>
      <c r="J21">
        <v>3</v>
      </c>
      <c r="K21">
        <v>25</v>
      </c>
      <c r="L21">
        <v>1</v>
      </c>
      <c r="M21" t="s">
        <v>947</v>
      </c>
      <c r="N21" t="s">
        <v>947</v>
      </c>
      <c r="O21" s="1" t="s">
        <v>484</v>
      </c>
      <c r="P21" t="s">
        <v>93</v>
      </c>
      <c r="Q21">
        <v>14</v>
      </c>
      <c r="R21">
        <v>5</v>
      </c>
      <c r="S21">
        <f t="shared" si="0"/>
        <v>19</v>
      </c>
    </row>
    <row r="22" spans="1:91" ht="57.6" x14ac:dyDescent="0.3">
      <c r="A22" t="s">
        <v>164</v>
      </c>
      <c r="B22">
        <v>2012</v>
      </c>
      <c r="C22" s="1" t="s">
        <v>328</v>
      </c>
      <c r="D22" s="1" t="s">
        <v>118</v>
      </c>
      <c r="E22" t="s">
        <v>22</v>
      </c>
      <c r="F22" t="s">
        <v>22</v>
      </c>
      <c r="G22" t="s">
        <v>21</v>
      </c>
      <c r="H22" t="s">
        <v>329</v>
      </c>
      <c r="I22">
        <v>26</v>
      </c>
      <c r="J22">
        <v>3</v>
      </c>
      <c r="K22">
        <v>24</v>
      </c>
      <c r="L22">
        <v>3</v>
      </c>
      <c r="M22" t="s">
        <v>947</v>
      </c>
      <c r="N22" t="s">
        <v>947</v>
      </c>
      <c r="O22" s="1" t="s">
        <v>327</v>
      </c>
      <c r="P22" t="s">
        <v>329</v>
      </c>
      <c r="Q22">
        <v>7</v>
      </c>
      <c r="R22">
        <v>8</v>
      </c>
      <c r="S22">
        <f t="shared" si="0"/>
        <v>15</v>
      </c>
    </row>
    <row r="23" spans="1:91" ht="72" x14ac:dyDescent="0.3">
      <c r="A23" t="s">
        <v>164</v>
      </c>
      <c r="B23">
        <v>2016</v>
      </c>
      <c r="C23" s="1" t="s">
        <v>330</v>
      </c>
      <c r="D23" s="1" t="s">
        <v>331</v>
      </c>
      <c r="E23" t="s">
        <v>22</v>
      </c>
      <c r="F23" t="s">
        <v>21</v>
      </c>
      <c r="G23" t="s">
        <v>21</v>
      </c>
      <c r="H23" t="s">
        <v>329</v>
      </c>
      <c r="I23">
        <v>33</v>
      </c>
      <c r="J23">
        <v>9</v>
      </c>
      <c r="K23">
        <v>36</v>
      </c>
      <c r="L23">
        <v>9</v>
      </c>
      <c r="M23" t="s">
        <v>947</v>
      </c>
      <c r="N23" t="s">
        <v>947</v>
      </c>
      <c r="O23" s="1" t="s">
        <v>332</v>
      </c>
      <c r="P23" t="s">
        <v>329</v>
      </c>
      <c r="Q23">
        <v>17</v>
      </c>
      <c r="R23">
        <v>18</v>
      </c>
      <c r="S23">
        <f t="shared" si="0"/>
        <v>35</v>
      </c>
    </row>
    <row r="24" spans="1:91" ht="57.6" x14ac:dyDescent="0.3">
      <c r="A24" t="s">
        <v>165</v>
      </c>
      <c r="B24">
        <v>2020</v>
      </c>
      <c r="C24" s="1" t="s">
        <v>258</v>
      </c>
      <c r="D24" s="1" t="s">
        <v>259</v>
      </c>
      <c r="E24" t="s">
        <v>22</v>
      </c>
      <c r="F24" t="s">
        <v>22</v>
      </c>
      <c r="G24" t="s">
        <v>22</v>
      </c>
      <c r="H24" t="s">
        <v>239</v>
      </c>
      <c r="I24">
        <v>25.4</v>
      </c>
      <c r="J24">
        <v>8.1</v>
      </c>
      <c r="K24">
        <v>23.4</v>
      </c>
      <c r="L24">
        <v>4</v>
      </c>
      <c r="M24" t="s">
        <v>947</v>
      </c>
      <c r="N24" t="s">
        <v>947</v>
      </c>
      <c r="O24" s="1" t="s">
        <v>1083</v>
      </c>
      <c r="P24" s="1" t="s">
        <v>239</v>
      </c>
      <c r="Q24">
        <v>8</v>
      </c>
      <c r="R24">
        <v>7</v>
      </c>
      <c r="S24">
        <f t="shared" si="0"/>
        <v>15</v>
      </c>
    </row>
    <row r="25" spans="1:91" s="6" customFormat="1" ht="57.6" x14ac:dyDescent="0.3">
      <c r="A25" s="6" t="s">
        <v>165</v>
      </c>
      <c r="B25" s="6">
        <v>2020</v>
      </c>
      <c r="C25" s="43" t="s">
        <v>258</v>
      </c>
      <c r="D25" s="43" t="s">
        <v>259</v>
      </c>
      <c r="E25" s="6" t="s">
        <v>22</v>
      </c>
      <c r="F25" s="6" t="s">
        <v>22</v>
      </c>
      <c r="G25" s="6" t="s">
        <v>22</v>
      </c>
      <c r="H25" s="6" t="s">
        <v>238</v>
      </c>
      <c r="I25" s="6">
        <v>26.9</v>
      </c>
      <c r="J25" s="6">
        <v>7.6</v>
      </c>
      <c r="K25" s="6">
        <v>20.9</v>
      </c>
      <c r="L25" s="6">
        <v>2.7</v>
      </c>
      <c r="M25" s="6" t="s">
        <v>947</v>
      </c>
      <c r="N25" s="6" t="s">
        <v>947</v>
      </c>
      <c r="O25" s="6" t="s">
        <v>95</v>
      </c>
      <c r="P25" s="6" t="s">
        <v>238</v>
      </c>
      <c r="Q25" s="6">
        <v>9</v>
      </c>
      <c r="R25" s="6">
        <v>7</v>
      </c>
      <c r="S25">
        <f t="shared" si="0"/>
        <v>16</v>
      </c>
    </row>
    <row r="26" spans="1:91" ht="57.6" x14ac:dyDescent="0.3">
      <c r="A26" t="s">
        <v>166</v>
      </c>
      <c r="B26">
        <v>2004</v>
      </c>
      <c r="C26" s="1" t="s">
        <v>333</v>
      </c>
      <c r="D26" s="1" t="s">
        <v>312</v>
      </c>
      <c r="E26" t="s">
        <v>22</v>
      </c>
      <c r="F26" t="s">
        <v>21</v>
      </c>
      <c r="G26" s="1" t="s">
        <v>21</v>
      </c>
      <c r="H26" s="1" t="s">
        <v>93</v>
      </c>
      <c r="I26">
        <v>18.399999999999999</v>
      </c>
      <c r="J26">
        <v>0.7</v>
      </c>
      <c r="K26">
        <v>18.5</v>
      </c>
      <c r="L26">
        <v>0.7</v>
      </c>
      <c r="M26" t="s">
        <v>947</v>
      </c>
      <c r="N26" t="s">
        <v>947</v>
      </c>
      <c r="O26" s="1" t="s">
        <v>334</v>
      </c>
      <c r="P26" s="1" t="s">
        <v>93</v>
      </c>
      <c r="Q26">
        <v>12</v>
      </c>
      <c r="R26">
        <v>10</v>
      </c>
      <c r="S26">
        <f t="shared" si="0"/>
        <v>22</v>
      </c>
    </row>
    <row r="27" spans="1:91" ht="57.6" x14ac:dyDescent="0.3">
      <c r="A27" t="s">
        <v>167</v>
      </c>
      <c r="B27">
        <v>2017</v>
      </c>
      <c r="C27" s="1" t="s">
        <v>336</v>
      </c>
      <c r="D27" s="1" t="s">
        <v>337</v>
      </c>
      <c r="E27" t="s">
        <v>22</v>
      </c>
      <c r="F27" t="s">
        <v>22</v>
      </c>
      <c r="G27" t="s">
        <v>22</v>
      </c>
      <c r="H27" t="s">
        <v>528</v>
      </c>
      <c r="I27" t="s">
        <v>947</v>
      </c>
      <c r="J27" t="s">
        <v>947</v>
      </c>
      <c r="K27" t="s">
        <v>947</v>
      </c>
      <c r="L27" t="s">
        <v>947</v>
      </c>
      <c r="M27">
        <v>37</v>
      </c>
      <c r="N27">
        <v>10</v>
      </c>
      <c r="O27" s="1" t="s">
        <v>338</v>
      </c>
      <c r="P27" t="s">
        <v>528</v>
      </c>
      <c r="Q27">
        <v>20</v>
      </c>
      <c r="R27">
        <v>20</v>
      </c>
      <c r="S27">
        <f t="shared" si="0"/>
        <v>40</v>
      </c>
    </row>
    <row r="28" spans="1:91" s="6" customFormat="1" ht="57.6" x14ac:dyDescent="0.3">
      <c r="A28" s="6" t="s">
        <v>167</v>
      </c>
      <c r="B28" s="6">
        <v>2017</v>
      </c>
      <c r="C28" s="43" t="s">
        <v>336</v>
      </c>
      <c r="D28" s="43" t="s">
        <v>337</v>
      </c>
      <c r="E28" s="6" t="s">
        <v>22</v>
      </c>
      <c r="F28" s="6" t="s">
        <v>22</v>
      </c>
      <c r="G28" s="6" t="s">
        <v>22</v>
      </c>
      <c r="H28" s="6" t="s">
        <v>529</v>
      </c>
      <c r="I28" s="6" t="s">
        <v>947</v>
      </c>
      <c r="J28" s="6" t="s">
        <v>947</v>
      </c>
      <c r="K28" s="6" t="s">
        <v>947</v>
      </c>
      <c r="L28" s="6" t="s">
        <v>947</v>
      </c>
      <c r="M28" s="6">
        <v>36</v>
      </c>
      <c r="N28" s="6">
        <v>9</v>
      </c>
      <c r="O28" s="43" t="s">
        <v>338</v>
      </c>
      <c r="P28" s="6" t="s">
        <v>529</v>
      </c>
      <c r="Q28" s="6">
        <v>64</v>
      </c>
      <c r="R28" s="6">
        <v>72</v>
      </c>
      <c r="S28">
        <f t="shared" si="0"/>
        <v>136</v>
      </c>
    </row>
    <row r="29" spans="1:91" ht="57.6" x14ac:dyDescent="0.3">
      <c r="A29" t="s">
        <v>168</v>
      </c>
      <c r="B29">
        <v>2009</v>
      </c>
      <c r="C29" s="1" t="s">
        <v>340</v>
      </c>
      <c r="D29" s="1" t="s">
        <v>341</v>
      </c>
      <c r="E29" t="s">
        <v>22</v>
      </c>
      <c r="F29" t="s">
        <v>21</v>
      </c>
      <c r="G29" s="1" t="s">
        <v>343</v>
      </c>
      <c r="H29" s="1" t="s">
        <v>342</v>
      </c>
      <c r="I29">
        <v>65.2</v>
      </c>
      <c r="J29">
        <v>4.4090999999999996</v>
      </c>
      <c r="K29">
        <v>60.3</v>
      </c>
      <c r="L29">
        <v>6.5970000000000004</v>
      </c>
      <c r="M29" t="s">
        <v>947</v>
      </c>
      <c r="N29" t="s">
        <v>947</v>
      </c>
      <c r="O29" s="1" t="s">
        <v>344</v>
      </c>
      <c r="P29" s="1" t="s">
        <v>342</v>
      </c>
      <c r="Q29">
        <v>6</v>
      </c>
      <c r="R29">
        <v>17</v>
      </c>
      <c r="S29">
        <f t="shared" si="0"/>
        <v>23</v>
      </c>
    </row>
    <row r="30" spans="1:91" ht="57.6" x14ac:dyDescent="0.3">
      <c r="A30" t="s">
        <v>169</v>
      </c>
      <c r="B30">
        <v>2014</v>
      </c>
      <c r="C30" s="1" t="s">
        <v>347</v>
      </c>
      <c r="D30" s="1" t="s">
        <v>348</v>
      </c>
      <c r="E30" t="s">
        <v>22</v>
      </c>
      <c r="F30" t="s">
        <v>21</v>
      </c>
      <c r="G30" s="1" t="s">
        <v>21</v>
      </c>
      <c r="H30" s="1" t="s">
        <v>105</v>
      </c>
      <c r="I30">
        <v>22</v>
      </c>
      <c r="J30">
        <v>3.3166000000000002</v>
      </c>
      <c r="K30">
        <v>23</v>
      </c>
      <c r="L30">
        <v>3.1623000000000001</v>
      </c>
      <c r="M30" t="s">
        <v>947</v>
      </c>
      <c r="N30" t="s">
        <v>947</v>
      </c>
      <c r="O30" s="1" t="s">
        <v>351</v>
      </c>
      <c r="P30" s="1" t="s">
        <v>105</v>
      </c>
      <c r="Q30">
        <v>11</v>
      </c>
      <c r="R30">
        <v>10</v>
      </c>
      <c r="S30">
        <f t="shared" si="0"/>
        <v>21</v>
      </c>
    </row>
    <row r="31" spans="1:91" ht="129.6" x14ac:dyDescent="0.3">
      <c r="A31" t="s">
        <v>640</v>
      </c>
      <c r="B31">
        <v>2020</v>
      </c>
      <c r="C31" s="1" t="s">
        <v>763</v>
      </c>
      <c r="D31" s="1" t="s">
        <v>764</v>
      </c>
      <c r="E31" t="s">
        <v>22</v>
      </c>
      <c r="F31" t="s">
        <v>21</v>
      </c>
      <c r="G31" t="s">
        <v>22</v>
      </c>
      <c r="H31" t="s">
        <v>765</v>
      </c>
      <c r="I31">
        <v>22.1</v>
      </c>
      <c r="J31">
        <v>1.8</v>
      </c>
      <c r="K31">
        <v>23.1</v>
      </c>
      <c r="L31">
        <v>1.4</v>
      </c>
      <c r="M31" t="s">
        <v>947</v>
      </c>
      <c r="N31" t="s">
        <v>947</v>
      </c>
      <c r="O31" s="1" t="s">
        <v>771</v>
      </c>
      <c r="P31" t="s">
        <v>765</v>
      </c>
      <c r="Q31">
        <v>7</v>
      </c>
      <c r="R31">
        <v>14</v>
      </c>
      <c r="S31">
        <f t="shared" si="0"/>
        <v>21</v>
      </c>
      <c r="X31" s="42"/>
      <c r="Y31" s="42"/>
      <c r="AG31" t="e">
        <f>(U31-#REF!)/#REF!*100</f>
        <v>#REF!</v>
      </c>
      <c r="AH31" t="e">
        <f>(X31-#REF!)/#REF!*100</f>
        <v>#REF!</v>
      </c>
      <c r="AJ31" s="65" t="s">
        <v>797</v>
      </c>
      <c r="AK31" s="1" t="s">
        <v>783</v>
      </c>
      <c r="AL31" t="s">
        <v>785</v>
      </c>
      <c r="AM31">
        <v>12.19</v>
      </c>
      <c r="AN31" t="s">
        <v>800</v>
      </c>
      <c r="AO31">
        <v>7</v>
      </c>
      <c r="AP31" s="42">
        <v>13.69</v>
      </c>
      <c r="AQ31" s="42" t="s">
        <v>799</v>
      </c>
      <c r="AR31">
        <v>14</v>
      </c>
      <c r="AS31">
        <v>15.07</v>
      </c>
      <c r="AT31" t="s">
        <v>801</v>
      </c>
      <c r="AU31">
        <v>7</v>
      </c>
      <c r="AV31">
        <v>15.89</v>
      </c>
      <c r="AW31" t="s">
        <v>799</v>
      </c>
      <c r="AX31">
        <v>14</v>
      </c>
      <c r="BE31">
        <f>(AV31-AM31)/AM31*100</f>
        <v>30.352748154224784</v>
      </c>
      <c r="BF31">
        <f t="shared" ref="BF31:BF34" si="4">(AV31-AP31)/AP31*100</f>
        <v>16.070124178232295</v>
      </c>
      <c r="BG31" s="1" t="s">
        <v>806</v>
      </c>
      <c r="BH31" s="1"/>
      <c r="BI31" s="1"/>
      <c r="BJ31" s="1"/>
      <c r="BK31" s="1"/>
      <c r="BL31" s="1"/>
      <c r="BM31" s="1"/>
      <c r="BN31" s="1"/>
      <c r="CC31" s="1"/>
      <c r="CD31" s="1">
        <f t="shared" ref="CD31:CD34" si="5">BI31+BK31+BM31+BO31+BQ31+BS31+BU31+BW31+CA31+CC31</f>
        <v>0</v>
      </c>
      <c r="CE31" s="1"/>
      <c r="CF31" s="6">
        <v>3</v>
      </c>
      <c r="CG31">
        <v>2</v>
      </c>
      <c r="CH31">
        <v>1</v>
      </c>
      <c r="CI31">
        <v>2</v>
      </c>
      <c r="CJ31">
        <v>2</v>
      </c>
      <c r="CK31">
        <v>2</v>
      </c>
      <c r="CL31">
        <v>2</v>
      </c>
      <c r="CM31" s="1" t="s">
        <v>773</v>
      </c>
    </row>
    <row r="32" spans="1:91" s="6" customFormat="1" ht="115.2" x14ac:dyDescent="0.3">
      <c r="A32" s="6" t="s">
        <v>640</v>
      </c>
      <c r="B32" s="6">
        <v>2020</v>
      </c>
      <c r="C32" s="43" t="s">
        <v>763</v>
      </c>
      <c r="D32" s="43" t="s">
        <v>764</v>
      </c>
      <c r="E32" s="6" t="s">
        <v>22</v>
      </c>
      <c r="F32" s="6" t="s">
        <v>21</v>
      </c>
      <c r="G32" s="6" t="s">
        <v>22</v>
      </c>
      <c r="H32" s="6" t="s">
        <v>766</v>
      </c>
      <c r="I32" s="6">
        <v>23.6</v>
      </c>
      <c r="J32" s="6">
        <v>1.3</v>
      </c>
      <c r="K32" s="6">
        <v>23.4</v>
      </c>
      <c r="L32" s="6">
        <v>4.4000000000000004</v>
      </c>
      <c r="M32" s="6" t="s">
        <v>947</v>
      </c>
      <c r="N32" s="6" t="s">
        <v>947</v>
      </c>
      <c r="O32" s="43" t="s">
        <v>771</v>
      </c>
      <c r="P32" s="6" t="s">
        <v>766</v>
      </c>
      <c r="Q32" s="6">
        <v>5</v>
      </c>
      <c r="R32" s="6">
        <v>12</v>
      </c>
      <c r="S32">
        <f t="shared" si="0"/>
        <v>17</v>
      </c>
      <c r="AG32" s="6" t="e">
        <f>(U32-#REF!)/#REF!*100</f>
        <v>#REF!</v>
      </c>
      <c r="AH32" s="6" t="e">
        <f>(X32-#REF!)/#REF!*100</f>
        <v>#REF!</v>
      </c>
      <c r="AJ32" s="65" t="s">
        <v>797</v>
      </c>
      <c r="AK32" s="43" t="s">
        <v>783</v>
      </c>
      <c r="AL32" s="6" t="s">
        <v>785</v>
      </c>
      <c r="AM32" s="6">
        <v>16.7</v>
      </c>
      <c r="AN32" s="6" t="s">
        <v>803</v>
      </c>
      <c r="AO32" s="6">
        <v>5</v>
      </c>
      <c r="AP32" s="6">
        <v>12.55</v>
      </c>
      <c r="AQ32" s="6" t="s">
        <v>802</v>
      </c>
      <c r="AR32" s="6">
        <v>12</v>
      </c>
      <c r="AS32" s="6">
        <v>15.4</v>
      </c>
      <c r="AT32" s="6" t="s">
        <v>805</v>
      </c>
      <c r="AU32" s="6">
        <v>5</v>
      </c>
      <c r="AV32" s="6">
        <v>16.11</v>
      </c>
      <c r="AW32" s="6" t="s">
        <v>804</v>
      </c>
      <c r="AX32" s="6">
        <v>12</v>
      </c>
      <c r="BE32" s="6">
        <f t="shared" ref="BE32:BE34" si="6">(AV32-AM32)/AM32*100</f>
        <v>-3.5329341317365257</v>
      </c>
      <c r="BF32" s="6">
        <f t="shared" si="4"/>
        <v>28.366533864541822</v>
      </c>
      <c r="CD32" s="1">
        <f t="shared" si="5"/>
        <v>0</v>
      </c>
      <c r="CF32" s="6" t="s">
        <v>95</v>
      </c>
    </row>
    <row r="33" spans="1:84" ht="144" x14ac:dyDescent="0.3">
      <c r="A33" t="s">
        <v>640</v>
      </c>
      <c r="B33">
        <v>2019</v>
      </c>
      <c r="C33" s="1" t="s">
        <v>770</v>
      </c>
      <c r="D33" s="1" t="s">
        <v>769</v>
      </c>
      <c r="E33" t="s">
        <v>22</v>
      </c>
      <c r="F33" t="s">
        <v>21</v>
      </c>
      <c r="G33" t="s">
        <v>22</v>
      </c>
      <c r="H33" s="1" t="s">
        <v>833</v>
      </c>
      <c r="I33" s="1" t="s">
        <v>947</v>
      </c>
      <c r="J33" t="s">
        <v>947</v>
      </c>
      <c r="K33" t="s">
        <v>947</v>
      </c>
      <c r="L33" s="1" t="s">
        <v>947</v>
      </c>
      <c r="M33" s="1">
        <v>22</v>
      </c>
      <c r="N33" s="1">
        <v>1.6</v>
      </c>
      <c r="O33" s="1" t="s">
        <v>832</v>
      </c>
      <c r="P33" s="1" t="s">
        <v>833</v>
      </c>
      <c r="Q33">
        <v>7</v>
      </c>
      <c r="R33">
        <v>10</v>
      </c>
      <c r="S33">
        <f t="shared" si="0"/>
        <v>17</v>
      </c>
      <c r="AG33" t="e">
        <f>(U33-#REF!)/#REF!*100</f>
        <v>#REF!</v>
      </c>
      <c r="AH33" t="e">
        <f>(X33-#REF!)/#REF!*100</f>
        <v>#REF!</v>
      </c>
      <c r="AJ33" s="35"/>
      <c r="BE33" t="e">
        <f t="shared" si="6"/>
        <v>#DIV/0!</v>
      </c>
      <c r="BF33" t="e">
        <f t="shared" si="4"/>
        <v>#DIV/0!</v>
      </c>
      <c r="BG33" s="1" t="s">
        <v>811</v>
      </c>
      <c r="BH33" s="1"/>
      <c r="BI33" s="1"/>
      <c r="BJ33" s="1"/>
      <c r="BK33" s="1"/>
      <c r="BL33" s="1"/>
      <c r="BM33" s="1"/>
      <c r="BN33" s="1"/>
      <c r="CC33" s="1"/>
      <c r="CD33" s="1">
        <f t="shared" si="5"/>
        <v>0</v>
      </c>
      <c r="CE33" s="1"/>
      <c r="CF33" s="6"/>
    </row>
    <row r="34" spans="1:84" s="6" customFormat="1" ht="43.2" x14ac:dyDescent="0.3">
      <c r="A34" s="6" t="s">
        <v>640</v>
      </c>
      <c r="B34" s="6">
        <v>2019</v>
      </c>
      <c r="C34" s="43" t="s">
        <v>770</v>
      </c>
      <c r="D34" s="43" t="s">
        <v>769</v>
      </c>
      <c r="E34" s="6" t="s">
        <v>22</v>
      </c>
      <c r="F34" s="6" t="s">
        <v>21</v>
      </c>
      <c r="G34" s="6" t="s">
        <v>22</v>
      </c>
      <c r="H34" s="43" t="s">
        <v>834</v>
      </c>
      <c r="I34" s="43" t="s">
        <v>947</v>
      </c>
      <c r="J34" s="6" t="s">
        <v>947</v>
      </c>
      <c r="K34" s="6" t="s">
        <v>947</v>
      </c>
      <c r="L34" s="43" t="s">
        <v>947</v>
      </c>
      <c r="M34" s="43">
        <v>21.1</v>
      </c>
      <c r="N34" s="43">
        <v>1.8</v>
      </c>
      <c r="O34" s="43" t="s">
        <v>832</v>
      </c>
      <c r="P34" s="43" t="s">
        <v>834</v>
      </c>
      <c r="Q34" s="6">
        <v>8</v>
      </c>
      <c r="R34" s="6">
        <v>9</v>
      </c>
      <c r="S34">
        <f t="shared" si="0"/>
        <v>17</v>
      </c>
      <c r="AG34" s="6" t="e">
        <f>(U34-#REF!)/#REF!*100</f>
        <v>#REF!</v>
      </c>
      <c r="AH34" s="6" t="e">
        <f>(X34-#REF!)/#REF!*100</f>
        <v>#REF!</v>
      </c>
      <c r="AJ34" s="35"/>
      <c r="BE34" s="6" t="e">
        <f t="shared" si="6"/>
        <v>#DIV/0!</v>
      </c>
      <c r="BF34" s="6" t="e">
        <f t="shared" si="4"/>
        <v>#DIV/0!</v>
      </c>
      <c r="CD34" s="43">
        <f t="shared" si="5"/>
        <v>0</v>
      </c>
    </row>
    <row r="35" spans="1:84" ht="43.2" x14ac:dyDescent="0.3">
      <c r="A35" s="1" t="s">
        <v>170</v>
      </c>
      <c r="B35" s="1" t="s">
        <v>173</v>
      </c>
      <c r="C35" s="1" t="s">
        <v>176</v>
      </c>
      <c r="D35" s="1" t="s">
        <v>177</v>
      </c>
      <c r="E35" t="s">
        <v>148</v>
      </c>
      <c r="F35" t="s">
        <v>22</v>
      </c>
      <c r="G35" t="s">
        <v>22</v>
      </c>
      <c r="H35" t="s">
        <v>93</v>
      </c>
      <c r="I35" t="s">
        <v>947</v>
      </c>
      <c r="J35" t="s">
        <v>947</v>
      </c>
      <c r="K35" t="s">
        <v>947</v>
      </c>
      <c r="L35" t="s">
        <v>947</v>
      </c>
      <c r="M35">
        <v>30.5</v>
      </c>
      <c r="N35">
        <v>8.8000000000000007</v>
      </c>
      <c r="O35" s="1" t="s">
        <v>184</v>
      </c>
      <c r="P35" t="s">
        <v>93</v>
      </c>
      <c r="Q35">
        <v>5</v>
      </c>
      <c r="R35">
        <v>7</v>
      </c>
      <c r="S35">
        <f t="shared" si="0"/>
        <v>12</v>
      </c>
    </row>
    <row r="36" spans="1:84" ht="43.2" x14ac:dyDescent="0.3">
      <c r="A36" s="1" t="s">
        <v>170</v>
      </c>
      <c r="B36" s="1" t="s">
        <v>173</v>
      </c>
      <c r="C36" s="1" t="s">
        <v>176</v>
      </c>
      <c r="D36" s="1" t="s">
        <v>177</v>
      </c>
      <c r="E36" t="s">
        <v>148</v>
      </c>
      <c r="F36" t="s">
        <v>22</v>
      </c>
      <c r="G36" t="s">
        <v>22</v>
      </c>
      <c r="H36" t="s">
        <v>105</v>
      </c>
      <c r="I36" t="s">
        <v>947</v>
      </c>
      <c r="J36" t="s">
        <v>947</v>
      </c>
      <c r="K36" t="s">
        <v>947</v>
      </c>
      <c r="L36" t="s">
        <v>947</v>
      </c>
      <c r="M36">
        <v>28.5</v>
      </c>
      <c r="N36">
        <v>6.1</v>
      </c>
      <c r="O36" s="1" t="s">
        <v>184</v>
      </c>
      <c r="P36" t="s">
        <v>105</v>
      </c>
      <c r="Q36">
        <v>5</v>
      </c>
      <c r="R36">
        <v>7</v>
      </c>
      <c r="S36">
        <f t="shared" si="0"/>
        <v>12</v>
      </c>
    </row>
    <row r="37" spans="1:84" ht="129.6" x14ac:dyDescent="0.3">
      <c r="A37" t="s">
        <v>171</v>
      </c>
      <c r="B37">
        <v>2017</v>
      </c>
      <c r="C37" s="1" t="s">
        <v>355</v>
      </c>
      <c r="D37" s="1" t="s">
        <v>356</v>
      </c>
      <c r="E37" t="s">
        <v>22</v>
      </c>
      <c r="F37" t="s">
        <v>21</v>
      </c>
      <c r="G37" t="s">
        <v>21</v>
      </c>
      <c r="H37" t="s">
        <v>193</v>
      </c>
      <c r="I37" t="s">
        <v>947</v>
      </c>
      <c r="J37" t="s">
        <v>947</v>
      </c>
      <c r="K37" t="s">
        <v>947</v>
      </c>
      <c r="L37" t="s">
        <v>947</v>
      </c>
      <c r="M37">
        <v>48.6</v>
      </c>
      <c r="N37">
        <v>18.2</v>
      </c>
      <c r="O37" s="1" t="s">
        <v>872</v>
      </c>
      <c r="Q37">
        <v>72</v>
      </c>
      <c r="R37">
        <v>22</v>
      </c>
      <c r="S37">
        <f t="shared" si="0"/>
        <v>94</v>
      </c>
    </row>
    <row r="38" spans="1:84" ht="43.2" x14ac:dyDescent="0.3">
      <c r="A38" t="s">
        <v>172</v>
      </c>
      <c r="B38">
        <v>2002</v>
      </c>
      <c r="C38" s="1" t="s">
        <v>294</v>
      </c>
      <c r="D38" t="s">
        <v>295</v>
      </c>
      <c r="E38" t="s">
        <v>22</v>
      </c>
      <c r="F38" t="s">
        <v>21</v>
      </c>
      <c r="G38" t="s">
        <v>21</v>
      </c>
      <c r="H38" t="s">
        <v>193</v>
      </c>
      <c r="I38">
        <v>23.7</v>
      </c>
      <c r="J38">
        <v>1.6</v>
      </c>
      <c r="K38">
        <v>22.7</v>
      </c>
      <c r="L38">
        <v>2.6</v>
      </c>
      <c r="M38" t="s">
        <v>947</v>
      </c>
      <c r="N38" t="s">
        <v>947</v>
      </c>
      <c r="O38" s="1" t="s">
        <v>296</v>
      </c>
      <c r="Q38">
        <v>7</v>
      </c>
      <c r="R38">
        <v>7</v>
      </c>
      <c r="S38">
        <f t="shared" si="0"/>
        <v>14</v>
      </c>
    </row>
    <row r="39" spans="1:84" s="53" customFormat="1" x14ac:dyDescent="0.3">
      <c r="H39" s="53" t="s">
        <v>157</v>
      </c>
      <c r="I39" s="53">
        <f>AVERAGE(I7:I38)</f>
        <v>31.611739130434785</v>
      </c>
      <c r="K39" s="53">
        <f t="shared" ref="K39" si="7">AVERAGE(K7:K38)</f>
        <v>31.265217391304351</v>
      </c>
      <c r="P39" s="53" t="s">
        <v>948</v>
      </c>
      <c r="Q39" s="53">
        <f>SUM(Q7:Q38)</f>
        <v>503</v>
      </c>
      <c r="R39" s="53">
        <f>SUM(R7:R38)</f>
        <v>462</v>
      </c>
      <c r="S39" s="53">
        <f>SUM(S7:S38)</f>
        <v>965</v>
      </c>
    </row>
    <row r="40" spans="1:84" s="48" customFormat="1" x14ac:dyDescent="0.3">
      <c r="H40" s="48" t="s">
        <v>158</v>
      </c>
      <c r="I40" s="48">
        <f>STDEV(I7:I38)</f>
        <v>13.775574118434772</v>
      </c>
      <c r="K40" s="48">
        <f t="shared" ref="K40" si="8">STDEV(K7:K38)</f>
        <v>13.805750076611767</v>
      </c>
      <c r="P40" s="48">
        <f>Q39+R39</f>
        <v>965</v>
      </c>
    </row>
  </sheetData>
  <pageMargins left="0.25" right="0.25" top="0.75" bottom="0.75" header="0.3" footer="0.3"/>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4C01A-72FF-495C-9687-E3416FF10193}">
  <dimension ref="A1:K468"/>
  <sheetViews>
    <sheetView workbookViewId="0"/>
  </sheetViews>
  <sheetFormatPr defaultRowHeight="14.4" x14ac:dyDescent="0.3"/>
  <cols>
    <col min="1" max="1" width="25.77734375" customWidth="1"/>
    <col min="5" max="5" width="8.77734375" style="42"/>
    <col min="10" max="10" width="9.77734375" customWidth="1"/>
    <col min="11" max="11" width="17.109375" customWidth="1"/>
  </cols>
  <sheetData>
    <row r="1" spans="1:11" s="51" customFormat="1" x14ac:dyDescent="0.3">
      <c r="A1" s="53" t="s">
        <v>1086</v>
      </c>
      <c r="E1" s="81"/>
    </row>
    <row r="2" spans="1:11" s="48" customFormat="1" x14ac:dyDescent="0.3">
      <c r="A2" s="48" t="s">
        <v>1007</v>
      </c>
      <c r="B2" s="48" t="s">
        <v>1008</v>
      </c>
      <c r="C2" s="48" t="s">
        <v>1009</v>
      </c>
      <c r="D2" s="48" t="s">
        <v>1010</v>
      </c>
      <c r="E2" s="59" t="s">
        <v>1015</v>
      </c>
      <c r="F2" s="48" t="s">
        <v>1011</v>
      </c>
      <c r="G2" s="48" t="s">
        <v>1012</v>
      </c>
      <c r="I2" s="48" t="s">
        <v>933</v>
      </c>
      <c r="J2" s="48" t="s">
        <v>1013</v>
      </c>
      <c r="K2" s="48" t="s">
        <v>1014</v>
      </c>
    </row>
    <row r="3" spans="1:11" x14ac:dyDescent="0.3">
      <c r="A3" t="s">
        <v>975</v>
      </c>
      <c r="B3">
        <v>45.6</v>
      </c>
      <c r="C3">
        <v>48.3</v>
      </c>
      <c r="D3">
        <f>C3-B3</f>
        <v>2.6999999999999957</v>
      </c>
      <c r="E3" s="42">
        <f>D3/B3*100</f>
        <v>5.921052631578938</v>
      </c>
      <c r="F3">
        <v>4</v>
      </c>
      <c r="G3">
        <v>5.2</v>
      </c>
      <c r="I3">
        <v>11</v>
      </c>
      <c r="J3">
        <v>0.66900000000000004</v>
      </c>
      <c r="K3" t="s">
        <v>273</v>
      </c>
    </row>
    <row r="4" spans="1:11" x14ac:dyDescent="0.3">
      <c r="A4" t="s">
        <v>936</v>
      </c>
      <c r="B4">
        <v>42.91</v>
      </c>
      <c r="C4">
        <v>45.49</v>
      </c>
      <c r="D4">
        <f t="shared" ref="D4:D45" si="0">C4-B4</f>
        <v>2.5800000000000054</v>
      </c>
      <c r="E4" s="42">
        <f t="shared" ref="E4:E21" si="1">D4/B4*100</f>
        <v>6.0125844791424043</v>
      </c>
      <c r="F4">
        <v>9.0140999999999991</v>
      </c>
      <c r="G4">
        <v>7.2504999999999997</v>
      </c>
      <c r="I4">
        <v>24</v>
      </c>
      <c r="J4">
        <v>0.8</v>
      </c>
      <c r="K4" t="s">
        <v>273</v>
      </c>
    </row>
    <row r="5" spans="1:11" x14ac:dyDescent="0.3">
      <c r="A5" t="s">
        <v>937</v>
      </c>
      <c r="B5">
        <v>3.41</v>
      </c>
      <c r="C5">
        <v>4.2</v>
      </c>
      <c r="D5">
        <f t="shared" si="0"/>
        <v>0.79</v>
      </c>
      <c r="E5" s="42">
        <f t="shared" si="1"/>
        <v>23.167155425219939</v>
      </c>
      <c r="F5">
        <v>0.79</v>
      </c>
      <c r="G5">
        <v>0.75</v>
      </c>
      <c r="I5">
        <v>6</v>
      </c>
      <c r="J5">
        <v>0.8</v>
      </c>
      <c r="K5" t="s">
        <v>273</v>
      </c>
    </row>
    <row r="6" spans="1:11" x14ac:dyDescent="0.3">
      <c r="A6" t="s">
        <v>976</v>
      </c>
      <c r="B6">
        <v>9.6999999999999993</v>
      </c>
      <c r="C6">
        <v>11.47</v>
      </c>
      <c r="D6">
        <f t="shared" si="0"/>
        <v>1.7700000000000014</v>
      </c>
      <c r="E6" s="42">
        <f t="shared" si="1"/>
        <v>18.247422680412388</v>
      </c>
      <c r="F6">
        <v>1.1200000000000001</v>
      </c>
      <c r="G6">
        <v>1.83</v>
      </c>
      <c r="I6">
        <v>11</v>
      </c>
      <c r="J6">
        <v>0.8</v>
      </c>
      <c r="K6" t="s">
        <v>273</v>
      </c>
    </row>
    <row r="7" spans="1:11" x14ac:dyDescent="0.3">
      <c r="A7" t="s">
        <v>977</v>
      </c>
      <c r="B7">
        <v>30.88</v>
      </c>
      <c r="C7">
        <v>34.43</v>
      </c>
      <c r="D7">
        <f t="shared" si="0"/>
        <v>3.5500000000000007</v>
      </c>
      <c r="E7" s="42">
        <f t="shared" si="1"/>
        <v>11.496113989637308</v>
      </c>
      <c r="F7">
        <v>4.21</v>
      </c>
      <c r="G7">
        <v>4.0999999999999996</v>
      </c>
      <c r="I7">
        <v>7</v>
      </c>
      <c r="J7">
        <v>0.8</v>
      </c>
      <c r="K7" t="s">
        <v>273</v>
      </c>
    </row>
    <row r="8" spans="1:11" x14ac:dyDescent="0.3">
      <c r="A8" t="s">
        <v>978</v>
      </c>
      <c r="B8">
        <v>47.9</v>
      </c>
      <c r="C8">
        <v>48.9</v>
      </c>
      <c r="D8">
        <f t="shared" si="0"/>
        <v>1</v>
      </c>
      <c r="E8" s="42">
        <f t="shared" si="1"/>
        <v>2.0876826722338206</v>
      </c>
      <c r="F8">
        <v>8.1</v>
      </c>
      <c r="G8">
        <v>8.1999999999999993</v>
      </c>
      <c r="I8">
        <v>74</v>
      </c>
      <c r="J8">
        <v>0.8</v>
      </c>
      <c r="K8" t="s">
        <v>273</v>
      </c>
    </row>
    <row r="9" spans="1:11" x14ac:dyDescent="0.3">
      <c r="A9" t="s">
        <v>979</v>
      </c>
      <c r="B9">
        <v>29.98</v>
      </c>
      <c r="C9">
        <v>35.83</v>
      </c>
      <c r="D9">
        <f t="shared" si="0"/>
        <v>5.8499999999999979</v>
      </c>
      <c r="E9" s="42">
        <f t="shared" si="1"/>
        <v>19.513008672448294</v>
      </c>
      <c r="F9">
        <v>4.6500000000000004</v>
      </c>
      <c r="G9">
        <v>4.74</v>
      </c>
      <c r="I9">
        <v>9</v>
      </c>
      <c r="J9">
        <v>0.93</v>
      </c>
      <c r="K9" t="s">
        <v>273</v>
      </c>
    </row>
    <row r="10" spans="1:11" x14ac:dyDescent="0.3">
      <c r="A10" t="s">
        <v>980</v>
      </c>
      <c r="B10">
        <v>27</v>
      </c>
      <c r="C10">
        <v>29.9</v>
      </c>
      <c r="D10">
        <f t="shared" si="0"/>
        <v>2.8999999999999986</v>
      </c>
      <c r="E10" s="42">
        <f t="shared" si="1"/>
        <v>10.740740740740735</v>
      </c>
      <c r="F10">
        <v>5.0999999999999996</v>
      </c>
      <c r="G10">
        <v>4.5</v>
      </c>
      <c r="I10">
        <v>16</v>
      </c>
      <c r="J10">
        <v>0.8</v>
      </c>
      <c r="K10" t="s">
        <v>273</v>
      </c>
    </row>
    <row r="11" spans="1:11" x14ac:dyDescent="0.3">
      <c r="A11" t="s">
        <v>981</v>
      </c>
      <c r="B11">
        <v>56.8</v>
      </c>
      <c r="C11">
        <v>63.6</v>
      </c>
      <c r="D11">
        <f t="shared" si="0"/>
        <v>6.8000000000000043</v>
      </c>
      <c r="E11" s="42">
        <f t="shared" si="1"/>
        <v>11.971830985915501</v>
      </c>
      <c r="F11">
        <v>7</v>
      </c>
      <c r="G11">
        <v>4.7</v>
      </c>
      <c r="I11">
        <v>8</v>
      </c>
      <c r="J11">
        <v>0.8</v>
      </c>
      <c r="K11" t="s">
        <v>273</v>
      </c>
    </row>
    <row r="12" spans="1:11" x14ac:dyDescent="0.3">
      <c r="A12" t="s">
        <v>938</v>
      </c>
      <c r="B12">
        <v>52.3</v>
      </c>
      <c r="C12">
        <v>58.1</v>
      </c>
      <c r="D12">
        <f t="shared" si="0"/>
        <v>5.8000000000000043</v>
      </c>
      <c r="E12" s="42">
        <f t="shared" si="1"/>
        <v>11.089866156787771</v>
      </c>
      <c r="F12">
        <v>6.2</v>
      </c>
      <c r="G12">
        <v>4.7</v>
      </c>
      <c r="I12">
        <v>9</v>
      </c>
      <c r="J12">
        <v>0.82</v>
      </c>
      <c r="K12" t="s">
        <v>273</v>
      </c>
    </row>
    <row r="13" spans="1:11" x14ac:dyDescent="0.3">
      <c r="A13" t="s">
        <v>982</v>
      </c>
      <c r="B13">
        <v>36.299999999999997</v>
      </c>
      <c r="C13">
        <v>41.6</v>
      </c>
      <c r="D13">
        <f t="shared" si="0"/>
        <v>5.3000000000000043</v>
      </c>
      <c r="E13" s="42">
        <f t="shared" si="1"/>
        <v>14.60055096418734</v>
      </c>
      <c r="F13">
        <v>5.8207000000000004</v>
      </c>
      <c r="G13">
        <v>3.9685999999999999</v>
      </c>
      <c r="I13">
        <v>7</v>
      </c>
      <c r="J13">
        <v>0.8</v>
      </c>
      <c r="K13" t="s">
        <v>273</v>
      </c>
    </row>
    <row r="14" spans="1:11" x14ac:dyDescent="0.3">
      <c r="A14" t="s">
        <v>939</v>
      </c>
      <c r="B14">
        <v>38.299999999999997</v>
      </c>
      <c r="C14">
        <v>41.4</v>
      </c>
      <c r="D14">
        <f t="shared" si="0"/>
        <v>3.1000000000000014</v>
      </c>
      <c r="E14" s="42">
        <f t="shared" si="1"/>
        <v>8.0939947780678896</v>
      </c>
      <c r="F14">
        <v>9.1</v>
      </c>
      <c r="G14">
        <v>8.9</v>
      </c>
      <c r="I14">
        <v>17</v>
      </c>
      <c r="J14">
        <v>0.78900000000000003</v>
      </c>
      <c r="K14" t="s">
        <v>273</v>
      </c>
    </row>
    <row r="15" spans="1:11" x14ac:dyDescent="0.3">
      <c r="A15" t="s">
        <v>940</v>
      </c>
      <c r="B15">
        <v>37.470599999999997</v>
      </c>
      <c r="C15">
        <v>43.645899999999997</v>
      </c>
      <c r="D15">
        <f t="shared" si="0"/>
        <v>6.1753</v>
      </c>
      <c r="E15" s="42">
        <f t="shared" si="1"/>
        <v>16.480387290302264</v>
      </c>
      <c r="F15">
        <v>5.4039000000000001</v>
      </c>
      <c r="G15">
        <v>5.4034000000000004</v>
      </c>
      <c r="I15">
        <v>17</v>
      </c>
      <c r="J15">
        <v>0.85</v>
      </c>
      <c r="K15" t="s">
        <v>273</v>
      </c>
    </row>
    <row r="16" spans="1:11" x14ac:dyDescent="0.3">
      <c r="A16" t="s">
        <v>983</v>
      </c>
      <c r="B16">
        <v>48.4</v>
      </c>
      <c r="C16">
        <v>53.1</v>
      </c>
      <c r="D16">
        <f t="shared" si="0"/>
        <v>4.7000000000000028</v>
      </c>
      <c r="E16" s="42">
        <f t="shared" si="1"/>
        <v>9.7107438016528995</v>
      </c>
      <c r="F16">
        <v>5</v>
      </c>
      <c r="G16">
        <v>5.0999999999999996</v>
      </c>
      <c r="I16">
        <v>12</v>
      </c>
      <c r="J16">
        <v>0.67</v>
      </c>
      <c r="K16" t="s">
        <v>273</v>
      </c>
    </row>
    <row r="17" spans="1:11" x14ac:dyDescent="0.3">
      <c r="A17" t="s">
        <v>984</v>
      </c>
      <c r="B17">
        <v>21.5</v>
      </c>
      <c r="C17">
        <v>24.7</v>
      </c>
      <c r="D17">
        <f t="shared" si="0"/>
        <v>3.1999999999999993</v>
      </c>
      <c r="E17" s="42">
        <f t="shared" si="1"/>
        <v>14.883720930232554</v>
      </c>
      <c r="F17">
        <v>5.1439000000000004</v>
      </c>
      <c r="G17">
        <v>9.3080999999999996</v>
      </c>
      <c r="I17">
        <v>6</v>
      </c>
      <c r="J17">
        <v>0.8</v>
      </c>
      <c r="K17" t="s">
        <v>273</v>
      </c>
    </row>
    <row r="18" spans="1:11" x14ac:dyDescent="0.3">
      <c r="A18" t="s">
        <v>985</v>
      </c>
      <c r="B18">
        <v>43.48</v>
      </c>
      <c r="C18">
        <v>44.95</v>
      </c>
      <c r="D18">
        <f t="shared" si="0"/>
        <v>1.470000000000006</v>
      </c>
      <c r="E18" s="42">
        <f t="shared" si="1"/>
        <v>3.380864765409398</v>
      </c>
      <c r="F18">
        <v>6.5006000000000004</v>
      </c>
      <c r="G18">
        <v>7.1638999999999999</v>
      </c>
      <c r="I18">
        <v>11</v>
      </c>
      <c r="J18">
        <v>0.8</v>
      </c>
      <c r="K18" t="s">
        <v>273</v>
      </c>
    </row>
    <row r="19" spans="1:11" x14ac:dyDescent="0.3">
      <c r="A19" t="s">
        <v>986</v>
      </c>
      <c r="B19">
        <v>37.225000000000001</v>
      </c>
      <c r="C19">
        <v>38.89</v>
      </c>
      <c r="D19">
        <f t="shared" si="0"/>
        <v>1.6649999999999991</v>
      </c>
      <c r="E19" s="42">
        <f t="shared" si="1"/>
        <v>4.4728005372733355</v>
      </c>
      <c r="F19">
        <v>8.3336000000000006</v>
      </c>
      <c r="G19">
        <v>8.7200000000000006</v>
      </c>
      <c r="I19">
        <v>10</v>
      </c>
      <c r="J19">
        <v>0.86</v>
      </c>
      <c r="K19" t="s">
        <v>273</v>
      </c>
    </row>
    <row r="20" spans="1:11" x14ac:dyDescent="0.3">
      <c r="A20" t="s">
        <v>987</v>
      </c>
      <c r="B20">
        <v>27.4</v>
      </c>
      <c r="C20">
        <v>29.5</v>
      </c>
      <c r="D20">
        <f t="shared" si="0"/>
        <v>2.1000000000000014</v>
      </c>
      <c r="E20" s="42">
        <f t="shared" si="1"/>
        <v>7.6642335766423413</v>
      </c>
      <c r="F20">
        <v>6.6332000000000004</v>
      </c>
      <c r="G20">
        <v>6.6332000000000004</v>
      </c>
      <c r="I20">
        <v>11</v>
      </c>
      <c r="J20">
        <v>0.8</v>
      </c>
      <c r="K20" t="s">
        <v>273</v>
      </c>
    </row>
    <row r="21" spans="1:11" x14ac:dyDescent="0.3">
      <c r="A21" t="s">
        <v>941</v>
      </c>
      <c r="B21">
        <v>3.58</v>
      </c>
      <c r="C21">
        <v>3.85</v>
      </c>
      <c r="D21">
        <f t="shared" si="0"/>
        <v>0.27</v>
      </c>
      <c r="E21" s="42">
        <f t="shared" si="1"/>
        <v>7.5418994413407825</v>
      </c>
      <c r="F21">
        <v>0.50270000000000004</v>
      </c>
      <c r="G21">
        <v>0.44979999999999998</v>
      </c>
      <c r="I21">
        <v>7</v>
      </c>
      <c r="J21">
        <v>0.8</v>
      </c>
      <c r="K21" t="s">
        <v>273</v>
      </c>
    </row>
    <row r="22" spans="1:11" s="53" customFormat="1" x14ac:dyDescent="0.3">
      <c r="A22" s="53" t="s">
        <v>157</v>
      </c>
      <c r="B22" s="80">
        <f>AVERAGE(B3:B21)</f>
        <v>33.691347368421056</v>
      </c>
      <c r="C22" s="80">
        <f t="shared" ref="C22:D22" si="2">AVERAGE(C3:C21)</f>
        <v>36.939784210526319</v>
      </c>
      <c r="D22" s="80">
        <f t="shared" si="2"/>
        <v>3.2484368421052645</v>
      </c>
      <c r="E22" s="80">
        <f t="shared" ref="E22" si="3">AVERAGE(E3:E21)</f>
        <v>10.898771290485575</v>
      </c>
      <c r="F22" s="80">
        <f t="shared" ref="F22" si="4">AVERAGE(F3:F21)</f>
        <v>5.4011947368421067</v>
      </c>
      <c r="G22" s="80">
        <f t="shared" ref="G22" si="5">AVERAGE(G3:G21)</f>
        <v>5.3482894736842104</v>
      </c>
      <c r="H22" s="80"/>
      <c r="I22" s="53">
        <f>SUM(I3:I21)</f>
        <v>273</v>
      </c>
      <c r="J22" s="80"/>
      <c r="K22" s="80"/>
    </row>
    <row r="23" spans="1:11" s="48" customFormat="1" x14ac:dyDescent="0.3">
      <c r="A23" s="48" t="s">
        <v>158</v>
      </c>
      <c r="B23" s="59">
        <f>STDEV(B3:B21)</f>
        <v>15.509590987635434</v>
      </c>
      <c r="C23" s="59">
        <f t="shared" ref="C23:G23" si="6">STDEV(C3:C21)</f>
        <v>16.662034346123615</v>
      </c>
      <c r="D23" s="59">
        <f t="shared" si="6"/>
        <v>1.98472302383608</v>
      </c>
      <c r="E23" s="59">
        <f t="shared" si="6"/>
        <v>5.7548869154922535</v>
      </c>
      <c r="F23" s="59">
        <f t="shared" si="6"/>
        <v>2.5447663224905059</v>
      </c>
      <c r="G23" s="59">
        <f t="shared" si="6"/>
        <v>2.575069721579236</v>
      </c>
      <c r="H23" s="59"/>
      <c r="I23" s="59"/>
      <c r="J23" s="59"/>
      <c r="K23" s="59"/>
    </row>
    <row r="25" spans="1:11" s="51" customFormat="1" x14ac:dyDescent="0.3">
      <c r="A25" s="53" t="s">
        <v>1087</v>
      </c>
      <c r="E25" s="81"/>
    </row>
    <row r="26" spans="1:11" s="48" customFormat="1" x14ac:dyDescent="0.3">
      <c r="A26" s="48" t="s">
        <v>1007</v>
      </c>
      <c r="B26" s="48" t="s">
        <v>1008</v>
      </c>
      <c r="C26" s="48" t="s">
        <v>1009</v>
      </c>
      <c r="D26" s="48" t="s">
        <v>1010</v>
      </c>
      <c r="E26" s="59" t="s">
        <v>1015</v>
      </c>
      <c r="F26" s="48" t="s">
        <v>1011</v>
      </c>
      <c r="G26" s="48" t="s">
        <v>1012</v>
      </c>
      <c r="I26" s="48" t="s">
        <v>933</v>
      </c>
      <c r="J26" s="48" t="s">
        <v>1013</v>
      </c>
      <c r="K26" s="48" t="s">
        <v>1014</v>
      </c>
    </row>
    <row r="27" spans="1:11" x14ac:dyDescent="0.3">
      <c r="A27" t="s">
        <v>988</v>
      </c>
      <c r="B27">
        <v>41.1</v>
      </c>
      <c r="C27">
        <v>43.9</v>
      </c>
      <c r="D27">
        <f t="shared" si="0"/>
        <v>2.7999999999999972</v>
      </c>
      <c r="E27" s="42">
        <f>D27/B27*100</f>
        <v>6.8126520681265141</v>
      </c>
      <c r="F27">
        <v>6.1</v>
      </c>
      <c r="G27">
        <v>5.7</v>
      </c>
      <c r="I27">
        <v>9</v>
      </c>
      <c r="J27">
        <v>0.47699999999999998</v>
      </c>
      <c r="K27" t="s">
        <v>274</v>
      </c>
    </row>
    <row r="28" spans="1:11" x14ac:dyDescent="0.3">
      <c r="A28" t="s">
        <v>989</v>
      </c>
      <c r="B28">
        <v>33.56</v>
      </c>
      <c r="C28">
        <v>39.840000000000003</v>
      </c>
      <c r="D28">
        <f t="shared" si="0"/>
        <v>6.2800000000000011</v>
      </c>
      <c r="E28" s="42">
        <f t="shared" ref="E28:E45" si="7">D28/B28*100</f>
        <v>18.712753277711563</v>
      </c>
      <c r="F28">
        <v>9.4419000000000004</v>
      </c>
      <c r="G28">
        <v>10.0604</v>
      </c>
      <c r="I28">
        <v>17</v>
      </c>
      <c r="J28">
        <v>0.79</v>
      </c>
      <c r="K28" t="s">
        <v>274</v>
      </c>
    </row>
    <row r="29" spans="1:11" x14ac:dyDescent="0.3">
      <c r="A29" t="s">
        <v>990</v>
      </c>
      <c r="B29">
        <v>2.15</v>
      </c>
      <c r="C29">
        <v>2.4900000000000002</v>
      </c>
      <c r="D29">
        <f t="shared" si="0"/>
        <v>0.3400000000000003</v>
      </c>
      <c r="E29" s="42">
        <f t="shared" si="7"/>
        <v>15.813953488372107</v>
      </c>
      <c r="F29">
        <v>0.42</v>
      </c>
      <c r="G29">
        <v>0.56999999999999995</v>
      </c>
      <c r="I29">
        <v>9</v>
      </c>
      <c r="J29">
        <v>0.79</v>
      </c>
      <c r="K29" t="s">
        <v>274</v>
      </c>
    </row>
    <row r="30" spans="1:11" x14ac:dyDescent="0.3">
      <c r="A30" t="s">
        <v>991</v>
      </c>
      <c r="B30">
        <v>8.49</v>
      </c>
      <c r="C30">
        <v>9.5</v>
      </c>
      <c r="D30">
        <f t="shared" si="0"/>
        <v>1.0099999999999998</v>
      </c>
      <c r="E30" s="42">
        <f t="shared" si="7"/>
        <v>11.896348645465251</v>
      </c>
      <c r="F30">
        <v>1.36</v>
      </c>
      <c r="G30">
        <v>1.07</v>
      </c>
      <c r="I30">
        <v>44</v>
      </c>
      <c r="J30">
        <v>0.79</v>
      </c>
      <c r="K30" t="s">
        <v>274</v>
      </c>
    </row>
    <row r="31" spans="1:11" x14ac:dyDescent="0.3">
      <c r="A31" t="s">
        <v>992</v>
      </c>
      <c r="B31">
        <v>27.48</v>
      </c>
      <c r="C31">
        <v>30.78</v>
      </c>
      <c r="D31">
        <f t="shared" si="0"/>
        <v>3.3000000000000007</v>
      </c>
      <c r="E31" s="42">
        <f t="shared" si="7"/>
        <v>12.008733624454152</v>
      </c>
      <c r="F31">
        <v>3.8</v>
      </c>
      <c r="G31">
        <v>4.51</v>
      </c>
      <c r="I31">
        <v>7</v>
      </c>
      <c r="J31">
        <v>0.79</v>
      </c>
      <c r="K31" t="s">
        <v>274</v>
      </c>
    </row>
    <row r="32" spans="1:11" x14ac:dyDescent="0.3">
      <c r="A32" t="s">
        <v>993</v>
      </c>
      <c r="B32">
        <v>43.1</v>
      </c>
      <c r="C32">
        <v>44.1</v>
      </c>
      <c r="D32">
        <f t="shared" si="0"/>
        <v>1</v>
      </c>
      <c r="E32" s="42">
        <f t="shared" si="7"/>
        <v>2.3201856148491879</v>
      </c>
      <c r="F32">
        <v>10.1</v>
      </c>
      <c r="G32">
        <v>9.4</v>
      </c>
      <c r="I32">
        <v>22</v>
      </c>
      <c r="J32">
        <v>0.79</v>
      </c>
      <c r="K32" t="s">
        <v>274</v>
      </c>
    </row>
    <row r="33" spans="1:11" x14ac:dyDescent="0.3">
      <c r="A33" t="s">
        <v>994</v>
      </c>
      <c r="B33">
        <v>26.25</v>
      </c>
      <c r="C33">
        <v>30.47</v>
      </c>
      <c r="D33">
        <f t="shared" si="0"/>
        <v>4.2199999999999989</v>
      </c>
      <c r="E33" s="42">
        <f t="shared" si="7"/>
        <v>16.076190476190472</v>
      </c>
      <c r="F33">
        <v>7.19</v>
      </c>
      <c r="G33">
        <v>8.4600000000000009</v>
      </c>
      <c r="I33">
        <v>10</v>
      </c>
      <c r="J33">
        <v>0.93</v>
      </c>
      <c r="K33" t="s">
        <v>274</v>
      </c>
    </row>
    <row r="34" spans="1:11" x14ac:dyDescent="0.3">
      <c r="A34" t="s">
        <v>995</v>
      </c>
      <c r="B34">
        <v>18.600000000000001</v>
      </c>
      <c r="C34">
        <v>21.1</v>
      </c>
      <c r="D34">
        <f t="shared" si="0"/>
        <v>2.5</v>
      </c>
      <c r="E34" s="42">
        <f t="shared" si="7"/>
        <v>13.440860215053762</v>
      </c>
      <c r="F34">
        <v>3.6</v>
      </c>
      <c r="G34">
        <v>3.7</v>
      </c>
      <c r="I34">
        <v>19</v>
      </c>
      <c r="J34">
        <v>0.79</v>
      </c>
      <c r="K34" t="s">
        <v>274</v>
      </c>
    </row>
    <row r="35" spans="1:11" x14ac:dyDescent="0.3">
      <c r="A35" t="s">
        <v>996</v>
      </c>
      <c r="B35">
        <v>42.5</v>
      </c>
      <c r="C35">
        <v>46.2</v>
      </c>
      <c r="D35">
        <f t="shared" si="0"/>
        <v>3.7000000000000028</v>
      </c>
      <c r="E35" s="42">
        <f t="shared" si="7"/>
        <v>8.7058823529411828</v>
      </c>
      <c r="F35">
        <v>2.9</v>
      </c>
      <c r="G35">
        <v>3</v>
      </c>
      <c r="I35">
        <v>8</v>
      </c>
      <c r="J35">
        <v>0.79</v>
      </c>
      <c r="K35" t="s">
        <v>274</v>
      </c>
    </row>
    <row r="36" spans="1:11" x14ac:dyDescent="0.3">
      <c r="A36" t="s">
        <v>997</v>
      </c>
      <c r="B36">
        <v>39.5</v>
      </c>
      <c r="C36">
        <v>43.1</v>
      </c>
      <c r="D36">
        <f t="shared" si="0"/>
        <v>3.6000000000000014</v>
      </c>
      <c r="E36" s="42">
        <f t="shared" si="7"/>
        <v>9.1139240506329156</v>
      </c>
      <c r="F36">
        <v>4.8</v>
      </c>
      <c r="G36">
        <v>5.8</v>
      </c>
      <c r="I36">
        <v>11</v>
      </c>
      <c r="J36">
        <v>0.82</v>
      </c>
      <c r="K36" t="s">
        <v>274</v>
      </c>
    </row>
    <row r="37" spans="1:11" x14ac:dyDescent="0.3">
      <c r="A37" t="s">
        <v>998</v>
      </c>
      <c r="B37">
        <v>32.5</v>
      </c>
      <c r="C37">
        <v>36.4</v>
      </c>
      <c r="D37">
        <f t="shared" si="0"/>
        <v>3.8999999999999986</v>
      </c>
      <c r="E37" s="42">
        <f t="shared" si="7"/>
        <v>11.999999999999995</v>
      </c>
      <c r="F37">
        <v>4.2426000000000004</v>
      </c>
      <c r="G37">
        <v>3.677</v>
      </c>
      <c r="I37">
        <v>8</v>
      </c>
      <c r="J37">
        <v>0.79</v>
      </c>
      <c r="K37" t="s">
        <v>274</v>
      </c>
    </row>
    <row r="38" spans="1:11" x14ac:dyDescent="0.3">
      <c r="A38" t="s">
        <v>999</v>
      </c>
      <c r="B38">
        <v>31.7</v>
      </c>
      <c r="C38">
        <v>34.700000000000003</v>
      </c>
      <c r="D38">
        <f t="shared" si="0"/>
        <v>3.0000000000000036</v>
      </c>
      <c r="E38" s="42">
        <f t="shared" si="7"/>
        <v>9.4637223974763529</v>
      </c>
      <c r="F38">
        <v>4.5999999999999996</v>
      </c>
      <c r="G38">
        <v>5.2</v>
      </c>
      <c r="I38">
        <v>18</v>
      </c>
      <c r="J38">
        <v>0.72199999999999998</v>
      </c>
      <c r="K38" t="s">
        <v>274</v>
      </c>
    </row>
    <row r="39" spans="1:11" x14ac:dyDescent="0.3">
      <c r="A39" t="s">
        <v>1000</v>
      </c>
      <c r="B39">
        <v>36</v>
      </c>
      <c r="C39">
        <v>40.795000000000002</v>
      </c>
      <c r="D39">
        <f t="shared" si="0"/>
        <v>4.7950000000000017</v>
      </c>
      <c r="E39" s="42">
        <f t="shared" si="7"/>
        <v>13.31944444444445</v>
      </c>
      <c r="F39">
        <v>4.4721000000000002</v>
      </c>
      <c r="G39">
        <v>5.1271000000000004</v>
      </c>
      <c r="I39">
        <v>14</v>
      </c>
      <c r="J39">
        <v>0.91</v>
      </c>
      <c r="K39" t="s">
        <v>274</v>
      </c>
    </row>
    <row r="40" spans="1:11" x14ac:dyDescent="0.3">
      <c r="A40" t="s">
        <v>1001</v>
      </c>
      <c r="B40">
        <v>43.7</v>
      </c>
      <c r="C40">
        <v>46.7</v>
      </c>
      <c r="D40">
        <f t="shared" si="0"/>
        <v>3</v>
      </c>
      <c r="E40" s="42">
        <f t="shared" si="7"/>
        <v>6.8649885583524028</v>
      </c>
      <c r="F40">
        <v>3.3</v>
      </c>
      <c r="G40">
        <v>5</v>
      </c>
      <c r="I40">
        <v>10</v>
      </c>
      <c r="J40">
        <v>0.66</v>
      </c>
      <c r="K40" t="s">
        <v>274</v>
      </c>
    </row>
    <row r="41" spans="1:11" x14ac:dyDescent="0.3">
      <c r="A41" t="s">
        <v>1002</v>
      </c>
      <c r="B41">
        <v>19.899999999999999</v>
      </c>
      <c r="C41">
        <v>26.9</v>
      </c>
      <c r="D41">
        <f t="shared" si="0"/>
        <v>7</v>
      </c>
      <c r="E41" s="42">
        <f t="shared" si="7"/>
        <v>35.175879396984925</v>
      </c>
      <c r="F41">
        <v>2.4739</v>
      </c>
      <c r="G41">
        <v>5.7723000000000004</v>
      </c>
      <c r="I41">
        <v>17</v>
      </c>
      <c r="J41">
        <v>0.79</v>
      </c>
      <c r="K41" t="s">
        <v>274</v>
      </c>
    </row>
    <row r="42" spans="1:11" x14ac:dyDescent="0.3">
      <c r="A42" t="s">
        <v>1003</v>
      </c>
      <c r="B42">
        <v>39.56</v>
      </c>
      <c r="C42">
        <v>42.55</v>
      </c>
      <c r="D42">
        <f t="shared" si="0"/>
        <v>2.9899999999999949</v>
      </c>
      <c r="E42" s="42">
        <f t="shared" si="7"/>
        <v>7.5581395348837077</v>
      </c>
      <c r="F42">
        <v>6.9885999999999999</v>
      </c>
      <c r="G42">
        <v>3.8896000000000002</v>
      </c>
      <c r="I42">
        <v>10</v>
      </c>
      <c r="J42">
        <v>0.79</v>
      </c>
      <c r="K42" t="s">
        <v>274</v>
      </c>
    </row>
    <row r="43" spans="1:11" x14ac:dyDescent="0.3">
      <c r="A43" t="s">
        <v>1004</v>
      </c>
      <c r="B43">
        <v>28.06</v>
      </c>
      <c r="C43">
        <v>29.91</v>
      </c>
      <c r="D43">
        <f t="shared" si="0"/>
        <v>1.8500000000000014</v>
      </c>
      <c r="E43" s="42">
        <f t="shared" si="7"/>
        <v>6.5930149679258783</v>
      </c>
      <c r="F43">
        <v>5.5624000000000002</v>
      </c>
      <c r="G43">
        <v>5.93</v>
      </c>
      <c r="I43">
        <v>14</v>
      </c>
      <c r="J43">
        <v>0.88</v>
      </c>
      <c r="K43" t="s">
        <v>274</v>
      </c>
    </row>
    <row r="44" spans="1:11" x14ac:dyDescent="0.3">
      <c r="A44" t="s">
        <v>1005</v>
      </c>
      <c r="B44">
        <v>23.1</v>
      </c>
      <c r="C44">
        <v>23.9</v>
      </c>
      <c r="D44">
        <f t="shared" si="0"/>
        <v>0.79999999999999716</v>
      </c>
      <c r="E44" s="42">
        <f t="shared" si="7"/>
        <v>3.4632034632034507</v>
      </c>
      <c r="F44">
        <v>3.3166000000000002</v>
      </c>
      <c r="G44">
        <v>3.3166000000000002</v>
      </c>
      <c r="I44">
        <v>11</v>
      </c>
      <c r="J44">
        <v>0.79</v>
      </c>
      <c r="K44" t="s">
        <v>274</v>
      </c>
    </row>
    <row r="45" spans="1:11" x14ac:dyDescent="0.3">
      <c r="A45" t="s">
        <v>1006</v>
      </c>
      <c r="B45">
        <v>2.5499999999999998</v>
      </c>
      <c r="C45">
        <v>2.62</v>
      </c>
      <c r="D45">
        <f t="shared" si="0"/>
        <v>7.0000000000000284E-2</v>
      </c>
      <c r="E45" s="42">
        <f t="shared" si="7"/>
        <v>2.7450980392156978</v>
      </c>
      <c r="F45">
        <v>0.29099999999999998</v>
      </c>
      <c r="G45">
        <v>0.2117</v>
      </c>
      <c r="I45">
        <v>7</v>
      </c>
      <c r="J45">
        <v>0.79</v>
      </c>
      <c r="K45" t="s">
        <v>274</v>
      </c>
    </row>
    <row r="46" spans="1:11" s="53" customFormat="1" x14ac:dyDescent="0.3">
      <c r="A46" s="53" t="s">
        <v>157</v>
      </c>
      <c r="B46" s="80">
        <f>AVERAGE(B27:B45)</f>
        <v>28.410526315789472</v>
      </c>
      <c r="C46" s="80">
        <f t="shared" ref="C46:D46" si="8">AVERAGE(C27:C45)</f>
        <v>31.366052631578942</v>
      </c>
      <c r="D46" s="80">
        <f t="shared" si="8"/>
        <v>2.9555263157894736</v>
      </c>
      <c r="E46" s="80">
        <f>AVERAGE(E27:E45)</f>
        <v>11.162367085067579</v>
      </c>
      <c r="F46" s="80">
        <f t="shared" ref="F46" si="9">AVERAGE(F27:F45)</f>
        <v>4.471531578947368</v>
      </c>
      <c r="G46" s="80">
        <f t="shared" ref="G46" si="10">AVERAGE(G27:G45)</f>
        <v>4.7576157894736832</v>
      </c>
      <c r="I46" s="53">
        <f>SUM(I27:I45)</f>
        <v>265</v>
      </c>
    </row>
    <row r="47" spans="1:11" s="48" customFormat="1" x14ac:dyDescent="0.3">
      <c r="A47" s="48" t="s">
        <v>158</v>
      </c>
      <c r="B47" s="59">
        <f>STDEV(B27:B45)</f>
        <v>13.177794231915815</v>
      </c>
      <c r="C47" s="59">
        <f t="shared" ref="C47:G47" si="11">STDEV(C27:C45)</f>
        <v>14.057414273351689</v>
      </c>
      <c r="D47" s="59">
        <f t="shared" si="11"/>
        <v>1.8746028429279229</v>
      </c>
      <c r="E47" s="59">
        <f>STDEV(E27:E45)</f>
        <v>7.3934118160077062</v>
      </c>
      <c r="F47" s="59">
        <f t="shared" si="11"/>
        <v>2.6674908278614855</v>
      </c>
      <c r="G47" s="59">
        <f t="shared" si="11"/>
        <v>2.6689091348887111</v>
      </c>
    </row>
    <row r="50" spans="1:11" s="51" customFormat="1" x14ac:dyDescent="0.3">
      <c r="A50" s="53" t="s">
        <v>1088</v>
      </c>
      <c r="E50" s="81"/>
    </row>
    <row r="51" spans="1:11" s="48" customFormat="1" x14ac:dyDescent="0.3">
      <c r="A51" s="48" t="s">
        <v>1007</v>
      </c>
      <c r="B51" s="48" t="s">
        <v>1008</v>
      </c>
      <c r="C51" s="48" t="s">
        <v>1009</v>
      </c>
      <c r="D51" s="48" t="s">
        <v>1010</v>
      </c>
      <c r="E51" s="59" t="s">
        <v>1015</v>
      </c>
      <c r="F51" s="48" t="s">
        <v>1011</v>
      </c>
      <c r="G51" s="48" t="s">
        <v>1012</v>
      </c>
      <c r="I51" s="48" t="s">
        <v>933</v>
      </c>
      <c r="J51" s="48" t="s">
        <v>1013</v>
      </c>
      <c r="K51" s="48" t="s">
        <v>1014</v>
      </c>
    </row>
    <row r="52" spans="1:11" x14ac:dyDescent="0.3">
      <c r="A52" t="s">
        <v>937</v>
      </c>
      <c r="B52">
        <v>3.41</v>
      </c>
      <c r="C52">
        <v>4.2</v>
      </c>
      <c r="D52">
        <f t="shared" ref="D52:D62" si="12">C52-B52</f>
        <v>0.79</v>
      </c>
      <c r="E52" s="42">
        <f t="shared" ref="E52:E62" si="13">D52/B52*100</f>
        <v>23.167155425219939</v>
      </c>
      <c r="F52">
        <v>0.79</v>
      </c>
      <c r="G52">
        <v>0.75</v>
      </c>
      <c r="I52">
        <v>6</v>
      </c>
      <c r="J52">
        <v>0.8</v>
      </c>
      <c r="K52" t="s">
        <v>1017</v>
      </c>
    </row>
    <row r="53" spans="1:11" x14ac:dyDescent="0.3">
      <c r="A53" t="s">
        <v>976</v>
      </c>
      <c r="B53">
        <v>9.6999999999999993</v>
      </c>
      <c r="C53">
        <v>11.47</v>
      </c>
      <c r="D53">
        <f t="shared" si="12"/>
        <v>1.7700000000000014</v>
      </c>
      <c r="E53" s="42">
        <f t="shared" si="13"/>
        <v>18.247422680412388</v>
      </c>
      <c r="F53">
        <v>1.1200000000000001</v>
      </c>
      <c r="G53">
        <v>1.83</v>
      </c>
      <c r="I53">
        <v>11</v>
      </c>
      <c r="J53">
        <v>0.8</v>
      </c>
      <c r="K53" t="s">
        <v>1017</v>
      </c>
    </row>
    <row r="54" spans="1:11" x14ac:dyDescent="0.3">
      <c r="A54" t="s">
        <v>977</v>
      </c>
      <c r="B54">
        <v>30.88</v>
      </c>
      <c r="C54">
        <v>34.43</v>
      </c>
      <c r="D54">
        <f t="shared" si="12"/>
        <v>3.5500000000000007</v>
      </c>
      <c r="E54" s="42">
        <f t="shared" si="13"/>
        <v>11.496113989637308</v>
      </c>
      <c r="F54">
        <v>4.21</v>
      </c>
      <c r="G54">
        <v>4.0999999999999996</v>
      </c>
      <c r="I54">
        <v>7</v>
      </c>
      <c r="J54">
        <v>0.8</v>
      </c>
      <c r="K54" t="s">
        <v>1017</v>
      </c>
    </row>
    <row r="55" spans="1:11" x14ac:dyDescent="0.3">
      <c r="A55" t="s">
        <v>979</v>
      </c>
      <c r="B55">
        <v>29.98</v>
      </c>
      <c r="C55">
        <v>35.83</v>
      </c>
      <c r="D55">
        <f t="shared" si="12"/>
        <v>5.8499999999999979</v>
      </c>
      <c r="E55" s="42">
        <f t="shared" si="13"/>
        <v>19.513008672448294</v>
      </c>
      <c r="F55">
        <v>4.6500000000000004</v>
      </c>
      <c r="G55">
        <v>4.74</v>
      </c>
      <c r="I55">
        <v>9</v>
      </c>
      <c r="J55">
        <v>0.93</v>
      </c>
      <c r="K55" t="s">
        <v>1017</v>
      </c>
    </row>
    <row r="56" spans="1:11" x14ac:dyDescent="0.3">
      <c r="A56" t="s">
        <v>980</v>
      </c>
      <c r="B56">
        <v>27</v>
      </c>
      <c r="C56">
        <v>29.9</v>
      </c>
      <c r="D56">
        <f t="shared" si="12"/>
        <v>2.8999999999999986</v>
      </c>
      <c r="E56" s="42">
        <f t="shared" si="13"/>
        <v>10.740740740740735</v>
      </c>
      <c r="F56">
        <v>5.0999999999999996</v>
      </c>
      <c r="G56">
        <v>4.5</v>
      </c>
      <c r="I56">
        <v>16</v>
      </c>
      <c r="J56">
        <v>0.8</v>
      </c>
      <c r="K56" t="s">
        <v>1017</v>
      </c>
    </row>
    <row r="57" spans="1:11" x14ac:dyDescent="0.3">
      <c r="A57" t="s">
        <v>982</v>
      </c>
      <c r="B57">
        <v>36.299999999999997</v>
      </c>
      <c r="C57">
        <v>41.6</v>
      </c>
      <c r="D57">
        <f t="shared" si="12"/>
        <v>5.3000000000000043</v>
      </c>
      <c r="E57" s="42">
        <f t="shared" si="13"/>
        <v>14.60055096418734</v>
      </c>
      <c r="F57">
        <v>5.8207000000000004</v>
      </c>
      <c r="G57">
        <v>3.9685999999999999</v>
      </c>
      <c r="I57">
        <v>7</v>
      </c>
      <c r="J57">
        <v>0.8</v>
      </c>
      <c r="K57" t="s">
        <v>1017</v>
      </c>
    </row>
    <row r="58" spans="1:11" x14ac:dyDescent="0.3">
      <c r="A58" t="s">
        <v>939</v>
      </c>
      <c r="B58">
        <v>38.299999999999997</v>
      </c>
      <c r="C58">
        <v>41.4</v>
      </c>
      <c r="D58">
        <f t="shared" si="12"/>
        <v>3.1000000000000014</v>
      </c>
      <c r="E58" s="42">
        <f t="shared" si="13"/>
        <v>8.0939947780678896</v>
      </c>
      <c r="F58">
        <v>9.1</v>
      </c>
      <c r="G58">
        <v>8.9</v>
      </c>
      <c r="I58">
        <v>17</v>
      </c>
      <c r="J58">
        <v>0.78900000000000003</v>
      </c>
      <c r="K58" t="s">
        <v>1017</v>
      </c>
    </row>
    <row r="59" spans="1:11" x14ac:dyDescent="0.3">
      <c r="A59" t="s">
        <v>940</v>
      </c>
      <c r="B59">
        <v>37.470599999999997</v>
      </c>
      <c r="C59">
        <v>43.645899999999997</v>
      </c>
      <c r="D59">
        <f t="shared" si="12"/>
        <v>6.1753</v>
      </c>
      <c r="E59" s="42">
        <f t="shared" si="13"/>
        <v>16.480387290302264</v>
      </c>
      <c r="F59">
        <v>5.4039000000000001</v>
      </c>
      <c r="G59">
        <v>5.4034000000000004</v>
      </c>
      <c r="I59">
        <v>17</v>
      </c>
      <c r="J59">
        <v>0.85</v>
      </c>
      <c r="K59" t="s">
        <v>1017</v>
      </c>
    </row>
    <row r="60" spans="1:11" x14ac:dyDescent="0.3">
      <c r="A60" t="s">
        <v>984</v>
      </c>
      <c r="B60">
        <v>21.5</v>
      </c>
      <c r="C60">
        <v>24.7</v>
      </c>
      <c r="D60">
        <f t="shared" si="12"/>
        <v>3.1999999999999993</v>
      </c>
      <c r="E60" s="42">
        <f t="shared" si="13"/>
        <v>14.883720930232554</v>
      </c>
      <c r="F60">
        <v>5.1439000000000004</v>
      </c>
      <c r="G60">
        <v>9.3080999999999996</v>
      </c>
      <c r="I60">
        <v>6</v>
      </c>
      <c r="J60">
        <v>0.8</v>
      </c>
      <c r="K60" t="s">
        <v>1017</v>
      </c>
    </row>
    <row r="61" spans="1:11" x14ac:dyDescent="0.3">
      <c r="A61" t="s">
        <v>987</v>
      </c>
      <c r="B61">
        <v>27.4</v>
      </c>
      <c r="C61">
        <v>29.5</v>
      </c>
      <c r="D61">
        <f t="shared" si="12"/>
        <v>2.1000000000000014</v>
      </c>
      <c r="E61" s="42">
        <f t="shared" si="13"/>
        <v>7.6642335766423413</v>
      </c>
      <c r="F61">
        <v>6.6332000000000004</v>
      </c>
      <c r="G61">
        <v>6.6332000000000004</v>
      </c>
      <c r="I61">
        <v>11</v>
      </c>
      <c r="J61">
        <v>0.8</v>
      </c>
      <c r="K61" t="s">
        <v>1017</v>
      </c>
    </row>
    <row r="62" spans="1:11" x14ac:dyDescent="0.3">
      <c r="A62" t="s">
        <v>941</v>
      </c>
      <c r="B62">
        <v>3.58</v>
      </c>
      <c r="C62">
        <v>3.85</v>
      </c>
      <c r="D62">
        <f t="shared" si="12"/>
        <v>0.27</v>
      </c>
      <c r="E62" s="42">
        <f t="shared" si="13"/>
        <v>7.5418994413407825</v>
      </c>
      <c r="F62">
        <v>0.50270000000000004</v>
      </c>
      <c r="G62">
        <v>0.44979999999999998</v>
      </c>
      <c r="I62">
        <v>7</v>
      </c>
      <c r="J62">
        <v>0.8</v>
      </c>
      <c r="K62" t="s">
        <v>1017</v>
      </c>
    </row>
    <row r="63" spans="1:11" s="53" customFormat="1" x14ac:dyDescent="0.3">
      <c r="A63" s="53" t="s">
        <v>157</v>
      </c>
      <c r="B63" s="80">
        <f>AVERAGE(B52:B62)</f>
        <v>24.138236363636359</v>
      </c>
      <c r="C63" s="80">
        <f t="shared" ref="C63:G63" si="14">AVERAGE(C52:C62)</f>
        <v>27.320536363636368</v>
      </c>
      <c r="D63" s="80">
        <f t="shared" si="14"/>
        <v>3.1823000000000006</v>
      </c>
      <c r="E63" s="80">
        <f>AVERAGE(E52:E62)</f>
        <v>13.857202589930166</v>
      </c>
      <c r="F63" s="80">
        <f t="shared" si="14"/>
        <v>4.4067636363636362</v>
      </c>
      <c r="G63" s="80">
        <f t="shared" si="14"/>
        <v>4.5984636363636371</v>
      </c>
      <c r="H63" s="80"/>
      <c r="I63" s="53">
        <f>SUM(I52:I62)</f>
        <v>114</v>
      </c>
      <c r="J63" s="80"/>
      <c r="K63" s="80"/>
    </row>
    <row r="64" spans="1:11" s="48" customFormat="1" x14ac:dyDescent="0.3">
      <c r="A64" s="48" t="s">
        <v>158</v>
      </c>
      <c r="B64" s="59">
        <f>STDEV(B52:B62)</f>
        <v>13.009020570917148</v>
      </c>
      <c r="C64" s="59">
        <f t="shared" ref="C64:G64" si="15">STDEV(C52:C62)</f>
        <v>14.651085310124476</v>
      </c>
      <c r="D64" s="59">
        <f t="shared" si="15"/>
        <v>1.9532502118264308</v>
      </c>
      <c r="E64" s="59">
        <f>STDEV(E52:E62)</f>
        <v>5.2264936481231778</v>
      </c>
      <c r="F64" s="59">
        <f t="shared" si="15"/>
        <v>2.6499871174300917</v>
      </c>
      <c r="G64" s="59">
        <f t="shared" si="15"/>
        <v>2.9297330841811244</v>
      </c>
      <c r="H64" s="59"/>
      <c r="I64" s="59"/>
      <c r="J64" s="59"/>
      <c r="K64" s="59"/>
    </row>
    <row r="66" spans="1:11" s="51" customFormat="1" x14ac:dyDescent="0.3">
      <c r="A66" s="53" t="s">
        <v>1089</v>
      </c>
      <c r="E66" s="81"/>
    </row>
    <row r="67" spans="1:11" s="48" customFormat="1" x14ac:dyDescent="0.3">
      <c r="A67" s="48" t="s">
        <v>1007</v>
      </c>
      <c r="B67" s="48" t="s">
        <v>1008</v>
      </c>
      <c r="C67" s="48" t="s">
        <v>1009</v>
      </c>
      <c r="D67" s="48" t="s">
        <v>1010</v>
      </c>
      <c r="E67" s="59" t="s">
        <v>1015</v>
      </c>
      <c r="F67" s="48" t="s">
        <v>1011</v>
      </c>
      <c r="G67" s="48" t="s">
        <v>1012</v>
      </c>
      <c r="I67" s="48" t="s">
        <v>933</v>
      </c>
      <c r="J67" s="48" t="s">
        <v>1013</v>
      </c>
      <c r="K67" s="48" t="s">
        <v>1014</v>
      </c>
    </row>
    <row r="68" spans="1:11" x14ac:dyDescent="0.3">
      <c r="A68" t="s">
        <v>975</v>
      </c>
      <c r="B68">
        <v>45.6</v>
      </c>
      <c r="C68">
        <v>48.3</v>
      </c>
      <c r="D68">
        <f t="shared" ref="D68:D72" si="16">C68-B68</f>
        <v>2.6999999999999957</v>
      </c>
      <c r="E68" s="42">
        <f t="shared" ref="E68:E72" si="17">D68/B68*100</f>
        <v>5.921052631578938</v>
      </c>
      <c r="F68">
        <v>4</v>
      </c>
      <c r="G68">
        <v>5.2</v>
      </c>
      <c r="I68">
        <v>11</v>
      </c>
      <c r="J68">
        <v>0.66900000000000004</v>
      </c>
      <c r="K68" t="s">
        <v>1016</v>
      </c>
    </row>
    <row r="69" spans="1:11" x14ac:dyDescent="0.3">
      <c r="A69" t="s">
        <v>936</v>
      </c>
      <c r="B69">
        <v>42.91</v>
      </c>
      <c r="C69">
        <v>45.49</v>
      </c>
      <c r="D69">
        <f>C69-B69</f>
        <v>2.5800000000000054</v>
      </c>
      <c r="E69" s="42">
        <f>D69/B69*100</f>
        <v>6.0125844791424043</v>
      </c>
      <c r="F69">
        <v>9.0140999999999991</v>
      </c>
      <c r="G69">
        <v>7.2504999999999997</v>
      </c>
      <c r="I69">
        <v>24</v>
      </c>
      <c r="J69">
        <v>0.8</v>
      </c>
      <c r="K69" t="s">
        <v>1016</v>
      </c>
    </row>
    <row r="70" spans="1:11" x14ac:dyDescent="0.3">
      <c r="A70" t="s">
        <v>978</v>
      </c>
      <c r="B70">
        <v>47.9</v>
      </c>
      <c r="C70">
        <v>48.9</v>
      </c>
      <c r="D70">
        <f>C70-B70</f>
        <v>1</v>
      </c>
      <c r="E70" s="42">
        <f>D70/B70*100</f>
        <v>2.0876826722338206</v>
      </c>
      <c r="F70">
        <v>8.1</v>
      </c>
      <c r="G70">
        <v>8.1999999999999993</v>
      </c>
      <c r="I70">
        <v>74</v>
      </c>
      <c r="J70">
        <v>0.8</v>
      </c>
      <c r="K70" t="s">
        <v>1016</v>
      </c>
    </row>
    <row r="71" spans="1:11" x14ac:dyDescent="0.3">
      <c r="A71" t="s">
        <v>985</v>
      </c>
      <c r="B71">
        <v>43.48</v>
      </c>
      <c r="C71">
        <v>44.95</v>
      </c>
      <c r="D71">
        <f t="shared" si="16"/>
        <v>1.470000000000006</v>
      </c>
      <c r="E71" s="42">
        <f t="shared" si="17"/>
        <v>3.380864765409398</v>
      </c>
      <c r="F71">
        <v>6.5006000000000004</v>
      </c>
      <c r="G71">
        <v>7.1638999999999999</v>
      </c>
      <c r="I71">
        <v>11</v>
      </c>
      <c r="J71">
        <v>0.8</v>
      </c>
      <c r="K71" t="s">
        <v>1016</v>
      </c>
    </row>
    <row r="72" spans="1:11" x14ac:dyDescent="0.3">
      <c r="A72" t="s">
        <v>986</v>
      </c>
      <c r="B72">
        <v>37.225000000000001</v>
      </c>
      <c r="C72">
        <v>38.89</v>
      </c>
      <c r="D72">
        <f t="shared" si="16"/>
        <v>1.6649999999999991</v>
      </c>
      <c r="E72" s="42">
        <f t="shared" si="17"/>
        <v>4.4728005372733355</v>
      </c>
      <c r="F72">
        <v>8.3336000000000006</v>
      </c>
      <c r="G72">
        <v>8.7200000000000006</v>
      </c>
      <c r="I72">
        <v>10</v>
      </c>
      <c r="J72">
        <v>0.86</v>
      </c>
      <c r="K72" t="s">
        <v>1016</v>
      </c>
    </row>
    <row r="73" spans="1:11" s="53" customFormat="1" x14ac:dyDescent="0.3">
      <c r="A73" s="53" t="s">
        <v>157</v>
      </c>
      <c r="B73" s="80">
        <f t="shared" ref="B73:G73" si="18">AVERAGE(B68:B72)</f>
        <v>43.422999999999995</v>
      </c>
      <c r="C73" s="80">
        <f t="shared" si="18"/>
        <v>45.305999999999997</v>
      </c>
      <c r="D73" s="80">
        <f t="shared" si="18"/>
        <v>1.8830000000000013</v>
      </c>
      <c r="E73" s="80">
        <f t="shared" si="18"/>
        <v>4.3749970171275798</v>
      </c>
      <c r="F73" s="80">
        <f t="shared" si="18"/>
        <v>7.1896600000000008</v>
      </c>
      <c r="G73" s="80">
        <f t="shared" si="18"/>
        <v>7.3068799999999996</v>
      </c>
      <c r="H73" s="80"/>
      <c r="I73" s="53">
        <f>SUM(I68:I72)</f>
        <v>130</v>
      </c>
      <c r="J73" s="80"/>
      <c r="K73" s="80"/>
    </row>
    <row r="74" spans="1:11" s="48" customFormat="1" x14ac:dyDescent="0.3">
      <c r="A74" s="48" t="s">
        <v>158</v>
      </c>
      <c r="B74" s="59">
        <f t="shared" ref="B74:G74" si="19">STDEV(B68:B72)</f>
        <v>3.9832298452386596</v>
      </c>
      <c r="C74" s="59">
        <f t="shared" si="19"/>
        <v>3.9751264130842419</v>
      </c>
      <c r="D74" s="59">
        <f t="shared" si="19"/>
        <v>0.7333280302838554</v>
      </c>
      <c r="E74" s="59">
        <f t="shared" si="19"/>
        <v>1.6808964894915923</v>
      </c>
      <c r="F74" s="59">
        <f t="shared" si="19"/>
        <v>2.0071518099037706</v>
      </c>
      <c r="G74" s="59">
        <f t="shared" si="19"/>
        <v>1.3469536729227203</v>
      </c>
      <c r="H74" s="59"/>
      <c r="I74" s="59"/>
      <c r="J74" s="59"/>
      <c r="K74" s="59"/>
    </row>
    <row r="76" spans="1:11" s="51" customFormat="1" x14ac:dyDescent="0.3">
      <c r="A76" s="53" t="s">
        <v>1090</v>
      </c>
      <c r="E76" s="81"/>
    </row>
    <row r="77" spans="1:11" s="48" customFormat="1" x14ac:dyDescent="0.3">
      <c r="A77" s="48" t="s">
        <v>1007</v>
      </c>
      <c r="B77" s="48" t="s">
        <v>1008</v>
      </c>
      <c r="C77" s="48" t="s">
        <v>1009</v>
      </c>
      <c r="D77" s="48" t="s">
        <v>1010</v>
      </c>
      <c r="E77" s="59" t="s">
        <v>1015</v>
      </c>
      <c r="F77" s="48" t="s">
        <v>1011</v>
      </c>
      <c r="G77" s="48" t="s">
        <v>1012</v>
      </c>
      <c r="I77" s="48" t="s">
        <v>933</v>
      </c>
      <c r="J77" s="48" t="s">
        <v>1013</v>
      </c>
      <c r="K77" s="48" t="s">
        <v>1014</v>
      </c>
    </row>
    <row r="78" spans="1:11" x14ac:dyDescent="0.3">
      <c r="A78" t="s">
        <v>981</v>
      </c>
      <c r="B78">
        <v>56.8</v>
      </c>
      <c r="C78">
        <v>63.6</v>
      </c>
      <c r="D78">
        <f t="shared" ref="D78:D80" si="20">C78-B78</f>
        <v>6.8000000000000043</v>
      </c>
      <c r="E78" s="42">
        <f t="shared" ref="E78:E80" si="21">D78/B78*100</f>
        <v>11.971830985915501</v>
      </c>
      <c r="F78">
        <v>7</v>
      </c>
      <c r="G78">
        <v>4.7</v>
      </c>
      <c r="I78">
        <v>8</v>
      </c>
      <c r="J78">
        <v>0.8</v>
      </c>
      <c r="K78" t="s">
        <v>1084</v>
      </c>
    </row>
    <row r="79" spans="1:11" x14ac:dyDescent="0.3">
      <c r="A79" t="s">
        <v>938</v>
      </c>
      <c r="B79">
        <v>52.3</v>
      </c>
      <c r="C79">
        <v>58.1</v>
      </c>
      <c r="D79">
        <f t="shared" si="20"/>
        <v>5.8000000000000043</v>
      </c>
      <c r="E79" s="42">
        <f t="shared" si="21"/>
        <v>11.089866156787771</v>
      </c>
      <c r="F79">
        <v>6.2</v>
      </c>
      <c r="G79">
        <v>4.7</v>
      </c>
      <c r="I79">
        <v>9</v>
      </c>
      <c r="J79">
        <v>0.82</v>
      </c>
      <c r="K79" t="s">
        <v>1084</v>
      </c>
    </row>
    <row r="80" spans="1:11" x14ac:dyDescent="0.3">
      <c r="A80" t="s">
        <v>983</v>
      </c>
      <c r="B80">
        <v>48.4</v>
      </c>
      <c r="C80">
        <v>53.1</v>
      </c>
      <c r="D80">
        <f t="shared" si="20"/>
        <v>4.7000000000000028</v>
      </c>
      <c r="E80" s="42">
        <f t="shared" si="21"/>
        <v>9.7107438016528995</v>
      </c>
      <c r="F80">
        <v>5</v>
      </c>
      <c r="G80">
        <v>5.0999999999999996</v>
      </c>
      <c r="I80">
        <v>12</v>
      </c>
      <c r="J80">
        <v>0.67</v>
      </c>
      <c r="K80" t="s">
        <v>1084</v>
      </c>
    </row>
    <row r="81" spans="1:11" s="53" customFormat="1" x14ac:dyDescent="0.3">
      <c r="A81" s="53" t="s">
        <v>157</v>
      </c>
      <c r="B81" s="80">
        <f t="shared" ref="B81:G81" si="22">AVERAGE(B78:B80)</f>
        <v>52.5</v>
      </c>
      <c r="C81" s="80">
        <f t="shared" si="22"/>
        <v>58.266666666666673</v>
      </c>
      <c r="D81" s="80">
        <f t="shared" si="22"/>
        <v>5.7666666666666702</v>
      </c>
      <c r="E81" s="80">
        <f t="shared" si="22"/>
        <v>10.92414698145206</v>
      </c>
      <c r="F81" s="80">
        <f t="shared" si="22"/>
        <v>6.0666666666666664</v>
      </c>
      <c r="G81" s="80">
        <f t="shared" si="22"/>
        <v>4.833333333333333</v>
      </c>
      <c r="H81" s="80"/>
      <c r="I81" s="53">
        <f>SUM(I78:I80)</f>
        <v>29</v>
      </c>
      <c r="J81" s="80"/>
      <c r="K81" s="80"/>
    </row>
    <row r="82" spans="1:11" s="48" customFormat="1" x14ac:dyDescent="0.3">
      <c r="A82" s="48" t="s">
        <v>158</v>
      </c>
      <c r="B82" s="59">
        <f t="shared" ref="B82:G82" si="23">STDEV(B78:B80)</f>
        <v>4.2035699113967402</v>
      </c>
      <c r="C82" s="59">
        <f t="shared" si="23"/>
        <v>5.2519837521962431</v>
      </c>
      <c r="D82" s="59">
        <f t="shared" si="23"/>
        <v>1.050396750439248</v>
      </c>
      <c r="E82" s="59">
        <f t="shared" si="23"/>
        <v>1.1396165791680142</v>
      </c>
      <c r="F82" s="59">
        <f t="shared" si="23"/>
        <v>1.006644591369438</v>
      </c>
      <c r="G82" s="59">
        <f t="shared" si="23"/>
        <v>0.23094010767584999</v>
      </c>
      <c r="H82" s="59"/>
      <c r="I82" s="59"/>
      <c r="J82" s="59"/>
      <c r="K82" s="59"/>
    </row>
    <row r="84" spans="1:11" s="51" customFormat="1" x14ac:dyDescent="0.3">
      <c r="A84" s="53" t="s">
        <v>1091</v>
      </c>
      <c r="E84" s="81"/>
    </row>
    <row r="85" spans="1:11" s="48" customFormat="1" x14ac:dyDescent="0.3">
      <c r="A85" s="48" t="s">
        <v>1007</v>
      </c>
      <c r="B85" s="48" t="s">
        <v>1008</v>
      </c>
      <c r="C85" s="48" t="s">
        <v>1009</v>
      </c>
      <c r="D85" s="48" t="s">
        <v>1010</v>
      </c>
      <c r="E85" s="59" t="s">
        <v>1015</v>
      </c>
      <c r="F85" s="48" t="s">
        <v>1011</v>
      </c>
      <c r="G85" s="48" t="s">
        <v>1012</v>
      </c>
      <c r="I85" s="48" t="s">
        <v>933</v>
      </c>
      <c r="J85" s="48" t="s">
        <v>1013</v>
      </c>
      <c r="K85" s="48" t="s">
        <v>1014</v>
      </c>
    </row>
    <row r="86" spans="1:11" x14ac:dyDescent="0.3">
      <c r="A86" t="s">
        <v>990</v>
      </c>
      <c r="B86">
        <v>2.15</v>
      </c>
      <c r="C86">
        <v>2.4900000000000002</v>
      </c>
      <c r="D86">
        <f t="shared" ref="D86:D96" si="24">C86-B86</f>
        <v>0.3400000000000003</v>
      </c>
      <c r="E86" s="42">
        <f>D86/B86*100</f>
        <v>15.813953488372107</v>
      </c>
      <c r="F86">
        <v>0.42</v>
      </c>
      <c r="G86">
        <v>0.56999999999999995</v>
      </c>
      <c r="I86">
        <v>9</v>
      </c>
      <c r="J86">
        <v>0.79</v>
      </c>
      <c r="K86" t="s">
        <v>1019</v>
      </c>
    </row>
    <row r="87" spans="1:11" x14ac:dyDescent="0.3">
      <c r="A87" t="s">
        <v>991</v>
      </c>
      <c r="B87">
        <v>8.49</v>
      </c>
      <c r="C87">
        <v>9.5</v>
      </c>
      <c r="D87">
        <f t="shared" si="24"/>
        <v>1.0099999999999998</v>
      </c>
      <c r="E87" s="42">
        <f t="shared" ref="E87:E96" si="25">D87/B87*100</f>
        <v>11.896348645465251</v>
      </c>
      <c r="F87">
        <v>1.36</v>
      </c>
      <c r="G87">
        <v>1.07</v>
      </c>
      <c r="I87">
        <v>44</v>
      </c>
      <c r="J87">
        <v>0.79</v>
      </c>
      <c r="K87" t="s">
        <v>1019</v>
      </c>
    </row>
    <row r="88" spans="1:11" x14ac:dyDescent="0.3">
      <c r="A88" t="s">
        <v>992</v>
      </c>
      <c r="B88">
        <v>27.48</v>
      </c>
      <c r="C88">
        <v>30.78</v>
      </c>
      <c r="D88">
        <f t="shared" si="24"/>
        <v>3.3000000000000007</v>
      </c>
      <c r="E88" s="42">
        <f t="shared" si="25"/>
        <v>12.008733624454152</v>
      </c>
      <c r="F88">
        <v>3.8</v>
      </c>
      <c r="G88">
        <v>4.51</v>
      </c>
      <c r="I88">
        <v>7</v>
      </c>
      <c r="J88">
        <v>0.79</v>
      </c>
      <c r="K88" t="s">
        <v>1019</v>
      </c>
    </row>
    <row r="89" spans="1:11" x14ac:dyDescent="0.3">
      <c r="A89" t="s">
        <v>994</v>
      </c>
      <c r="B89">
        <v>26.25</v>
      </c>
      <c r="C89">
        <v>30.47</v>
      </c>
      <c r="D89">
        <f t="shared" si="24"/>
        <v>4.2199999999999989</v>
      </c>
      <c r="E89" s="42">
        <f t="shared" si="25"/>
        <v>16.076190476190472</v>
      </c>
      <c r="F89">
        <v>7.19</v>
      </c>
      <c r="G89">
        <v>8.4600000000000009</v>
      </c>
      <c r="I89">
        <v>10</v>
      </c>
      <c r="J89">
        <v>0.93</v>
      </c>
      <c r="K89" t="s">
        <v>1019</v>
      </c>
    </row>
    <row r="90" spans="1:11" x14ac:dyDescent="0.3">
      <c r="A90" t="s">
        <v>995</v>
      </c>
      <c r="B90">
        <v>18.600000000000001</v>
      </c>
      <c r="C90">
        <v>21.1</v>
      </c>
      <c r="D90">
        <f t="shared" si="24"/>
        <v>2.5</v>
      </c>
      <c r="E90" s="42">
        <f t="shared" si="25"/>
        <v>13.440860215053762</v>
      </c>
      <c r="F90">
        <v>3.6</v>
      </c>
      <c r="G90">
        <v>3.7</v>
      </c>
      <c r="I90">
        <v>19</v>
      </c>
      <c r="J90">
        <v>0.79</v>
      </c>
      <c r="K90" t="s">
        <v>1019</v>
      </c>
    </row>
    <row r="91" spans="1:11" x14ac:dyDescent="0.3">
      <c r="A91" t="s">
        <v>998</v>
      </c>
      <c r="B91">
        <v>32.5</v>
      </c>
      <c r="C91">
        <v>36.4</v>
      </c>
      <c r="D91">
        <f t="shared" si="24"/>
        <v>3.8999999999999986</v>
      </c>
      <c r="E91" s="42">
        <f t="shared" si="25"/>
        <v>11.999999999999995</v>
      </c>
      <c r="F91">
        <v>4.2426000000000004</v>
      </c>
      <c r="G91">
        <v>3.677</v>
      </c>
      <c r="I91">
        <v>8</v>
      </c>
      <c r="J91">
        <v>0.79</v>
      </c>
      <c r="K91" t="s">
        <v>1019</v>
      </c>
    </row>
    <row r="92" spans="1:11" x14ac:dyDescent="0.3">
      <c r="A92" t="s">
        <v>999</v>
      </c>
      <c r="B92">
        <v>31.7</v>
      </c>
      <c r="C92">
        <v>34.700000000000003</v>
      </c>
      <c r="D92">
        <f t="shared" si="24"/>
        <v>3.0000000000000036</v>
      </c>
      <c r="E92" s="42">
        <f t="shared" si="25"/>
        <v>9.4637223974763529</v>
      </c>
      <c r="F92">
        <v>4.5999999999999996</v>
      </c>
      <c r="G92">
        <v>5.2</v>
      </c>
      <c r="I92">
        <v>18</v>
      </c>
      <c r="J92">
        <v>0.72199999999999998</v>
      </c>
      <c r="K92" t="s">
        <v>1019</v>
      </c>
    </row>
    <row r="93" spans="1:11" x14ac:dyDescent="0.3">
      <c r="A93" t="s">
        <v>1000</v>
      </c>
      <c r="B93">
        <v>36</v>
      </c>
      <c r="C93">
        <v>40.795000000000002</v>
      </c>
      <c r="D93">
        <f t="shared" si="24"/>
        <v>4.7950000000000017</v>
      </c>
      <c r="E93" s="42">
        <f t="shared" si="25"/>
        <v>13.31944444444445</v>
      </c>
      <c r="F93">
        <v>4.4721000000000002</v>
      </c>
      <c r="G93">
        <v>5.1271000000000004</v>
      </c>
      <c r="I93">
        <v>14</v>
      </c>
      <c r="J93">
        <v>0.91</v>
      </c>
      <c r="K93" t="s">
        <v>1019</v>
      </c>
    </row>
    <row r="94" spans="1:11" x14ac:dyDescent="0.3">
      <c r="A94" t="s">
        <v>1002</v>
      </c>
      <c r="B94">
        <v>19.899999999999999</v>
      </c>
      <c r="C94">
        <v>26.9</v>
      </c>
      <c r="D94">
        <f t="shared" si="24"/>
        <v>7</v>
      </c>
      <c r="E94" s="42">
        <f t="shared" si="25"/>
        <v>35.175879396984925</v>
      </c>
      <c r="F94">
        <v>2.4739</v>
      </c>
      <c r="G94">
        <v>5.7723000000000004</v>
      </c>
      <c r="I94">
        <v>17</v>
      </c>
      <c r="J94">
        <v>0.79</v>
      </c>
      <c r="K94" t="s">
        <v>1019</v>
      </c>
    </row>
    <row r="95" spans="1:11" x14ac:dyDescent="0.3">
      <c r="A95" t="s">
        <v>1005</v>
      </c>
      <c r="B95">
        <v>23.1</v>
      </c>
      <c r="C95">
        <v>23.9</v>
      </c>
      <c r="D95">
        <f t="shared" si="24"/>
        <v>0.79999999999999716</v>
      </c>
      <c r="E95" s="42">
        <f t="shared" si="25"/>
        <v>3.4632034632034507</v>
      </c>
      <c r="F95">
        <v>3.3166000000000002</v>
      </c>
      <c r="G95">
        <v>3.3166000000000002</v>
      </c>
      <c r="I95">
        <v>11</v>
      </c>
      <c r="J95">
        <v>0.79</v>
      </c>
      <c r="K95" t="s">
        <v>1019</v>
      </c>
    </row>
    <row r="96" spans="1:11" x14ac:dyDescent="0.3">
      <c r="A96" t="s">
        <v>1006</v>
      </c>
      <c r="B96">
        <v>2.5499999999999998</v>
      </c>
      <c r="C96">
        <v>2.62</v>
      </c>
      <c r="D96">
        <f t="shared" si="24"/>
        <v>7.0000000000000284E-2</v>
      </c>
      <c r="E96" s="42">
        <f t="shared" si="25"/>
        <v>2.7450980392156978</v>
      </c>
      <c r="F96">
        <v>0.29099999999999998</v>
      </c>
      <c r="G96">
        <v>0.2117</v>
      </c>
      <c r="I96">
        <v>7</v>
      </c>
      <c r="J96">
        <v>0.79</v>
      </c>
      <c r="K96" t="s">
        <v>1019</v>
      </c>
    </row>
    <row r="97" spans="1:11" s="53" customFormat="1" x14ac:dyDescent="0.3">
      <c r="A97" s="53" t="s">
        <v>157</v>
      </c>
      <c r="B97" s="80">
        <f>AVERAGE(B86:B96)</f>
        <v>20.792727272727273</v>
      </c>
      <c r="C97" s="80">
        <f t="shared" ref="C97:G97" si="26">AVERAGE(C86:C96)</f>
        <v>23.605000000000004</v>
      </c>
      <c r="D97" s="80">
        <f t="shared" si="26"/>
        <v>2.8122727272727275</v>
      </c>
      <c r="E97" s="80">
        <f t="shared" si="26"/>
        <v>13.218494017350965</v>
      </c>
      <c r="F97" s="80">
        <f t="shared" si="26"/>
        <v>3.2514727272727271</v>
      </c>
      <c r="G97" s="80">
        <f t="shared" si="26"/>
        <v>3.7831545454545461</v>
      </c>
      <c r="I97" s="53">
        <f>SUM(I86:I96)</f>
        <v>164</v>
      </c>
    </row>
    <row r="98" spans="1:11" s="48" customFormat="1" x14ac:dyDescent="0.3">
      <c r="A98" s="48" t="s">
        <v>158</v>
      </c>
      <c r="B98" s="59">
        <f>STDEV(B86:B96)</f>
        <v>11.85084561616519</v>
      </c>
      <c r="C98" s="59">
        <f t="shared" ref="C98:G98" si="27">STDEV(C86:C96)</f>
        <v>13.354023925394168</v>
      </c>
      <c r="D98" s="59">
        <f t="shared" si="27"/>
        <v>2.1432071337558152</v>
      </c>
      <c r="E98" s="59">
        <f t="shared" si="27"/>
        <v>8.4896501260768567</v>
      </c>
      <c r="F98" s="59">
        <f t="shared" si="27"/>
        <v>2.0296134381161903</v>
      </c>
      <c r="G98" s="59">
        <f t="shared" si="27"/>
        <v>2.4667436366041908</v>
      </c>
    </row>
    <row r="99" spans="1:11" x14ac:dyDescent="0.3">
      <c r="A99" s="47"/>
    </row>
    <row r="100" spans="1:11" s="51" customFormat="1" x14ac:dyDescent="0.3">
      <c r="A100" s="53" t="s">
        <v>1092</v>
      </c>
      <c r="E100" s="81"/>
    </row>
    <row r="101" spans="1:11" s="48" customFormat="1" x14ac:dyDescent="0.3">
      <c r="A101" s="48" t="s">
        <v>1007</v>
      </c>
      <c r="B101" s="48" t="s">
        <v>1008</v>
      </c>
      <c r="C101" s="48" t="s">
        <v>1009</v>
      </c>
      <c r="D101" s="48" t="s">
        <v>1010</v>
      </c>
      <c r="E101" s="59" t="s">
        <v>1015</v>
      </c>
      <c r="F101" s="48" t="s">
        <v>1011</v>
      </c>
      <c r="G101" s="48" t="s">
        <v>1012</v>
      </c>
      <c r="I101" s="48" t="s">
        <v>933</v>
      </c>
      <c r="J101" s="48" t="s">
        <v>1013</v>
      </c>
      <c r="K101" s="48" t="s">
        <v>1014</v>
      </c>
    </row>
    <row r="102" spans="1:11" x14ac:dyDescent="0.3">
      <c r="A102" t="s">
        <v>988</v>
      </c>
      <c r="B102">
        <v>41.1</v>
      </c>
      <c r="C102">
        <v>43.9</v>
      </c>
      <c r="D102">
        <f t="shared" ref="D102" si="28">C102-B102</f>
        <v>2.7999999999999972</v>
      </c>
      <c r="E102" s="42">
        <f t="shared" ref="E102:E106" si="29">D102/B102*100</f>
        <v>6.8126520681265141</v>
      </c>
      <c r="F102">
        <v>6.1</v>
      </c>
      <c r="G102">
        <v>5.7</v>
      </c>
      <c r="I102">
        <v>9</v>
      </c>
      <c r="J102">
        <v>0.47699999999999998</v>
      </c>
      <c r="K102" t="s">
        <v>1018</v>
      </c>
    </row>
    <row r="103" spans="1:11" x14ac:dyDescent="0.3">
      <c r="A103" t="s">
        <v>989</v>
      </c>
      <c r="B103">
        <v>33.56</v>
      </c>
      <c r="C103">
        <v>39.840000000000003</v>
      </c>
      <c r="D103">
        <f>C103-B103</f>
        <v>6.2800000000000011</v>
      </c>
      <c r="E103" s="42">
        <f>D103/B103*100</f>
        <v>18.712753277711563</v>
      </c>
      <c r="F103">
        <v>9.4419000000000004</v>
      </c>
      <c r="G103">
        <v>10.0604</v>
      </c>
      <c r="I103">
        <v>17</v>
      </c>
      <c r="J103">
        <v>0.79</v>
      </c>
      <c r="K103" t="s">
        <v>1018</v>
      </c>
    </row>
    <row r="104" spans="1:11" x14ac:dyDescent="0.3">
      <c r="A104" t="s">
        <v>993</v>
      </c>
      <c r="B104">
        <v>43.1</v>
      </c>
      <c r="C104">
        <v>44.1</v>
      </c>
      <c r="D104">
        <f>C104-B104</f>
        <v>1</v>
      </c>
      <c r="E104" s="42">
        <f>D104/B104*100</f>
        <v>2.3201856148491879</v>
      </c>
      <c r="F104">
        <v>10.1</v>
      </c>
      <c r="G104">
        <v>9.4</v>
      </c>
      <c r="I104">
        <v>22</v>
      </c>
      <c r="J104">
        <v>0.79</v>
      </c>
      <c r="K104" t="s">
        <v>1018</v>
      </c>
    </row>
    <row r="105" spans="1:11" x14ac:dyDescent="0.3">
      <c r="A105" t="s">
        <v>1003</v>
      </c>
      <c r="B105">
        <v>39.56</v>
      </c>
      <c r="C105">
        <v>42.55</v>
      </c>
      <c r="D105">
        <f>C105-B105</f>
        <v>2.9899999999999949</v>
      </c>
      <c r="E105" s="42">
        <f t="shared" si="29"/>
        <v>7.5581395348837077</v>
      </c>
      <c r="F105">
        <v>6.9885999999999999</v>
      </c>
      <c r="G105">
        <v>3.8896000000000002</v>
      </c>
      <c r="I105">
        <v>10</v>
      </c>
      <c r="J105">
        <v>0.79</v>
      </c>
      <c r="K105" t="s">
        <v>1018</v>
      </c>
    </row>
    <row r="106" spans="1:11" x14ac:dyDescent="0.3">
      <c r="A106" t="s">
        <v>1004</v>
      </c>
      <c r="B106">
        <v>28.06</v>
      </c>
      <c r="C106">
        <v>29.91</v>
      </c>
      <c r="D106">
        <f>C106-B106</f>
        <v>1.8500000000000014</v>
      </c>
      <c r="E106" s="42">
        <f t="shared" si="29"/>
        <v>6.5930149679258783</v>
      </c>
      <c r="F106">
        <v>5.5624000000000002</v>
      </c>
      <c r="G106">
        <v>5.93</v>
      </c>
      <c r="I106">
        <v>14</v>
      </c>
      <c r="J106">
        <v>0.88</v>
      </c>
      <c r="K106" t="s">
        <v>1018</v>
      </c>
    </row>
    <row r="107" spans="1:11" s="53" customFormat="1" x14ac:dyDescent="0.3">
      <c r="A107" s="53" t="s">
        <v>157</v>
      </c>
      <c r="B107" s="80">
        <f>AVERAGE(B102:B106)</f>
        <v>37.076000000000001</v>
      </c>
      <c r="C107" s="80">
        <f t="shared" ref="C107:G107" si="30">AVERAGE(C102:C106)</f>
        <v>40.059999999999995</v>
      </c>
      <c r="D107" s="80">
        <f t="shared" si="30"/>
        <v>2.9839999999999991</v>
      </c>
      <c r="E107" s="80">
        <f t="shared" si="30"/>
        <v>8.3993490926993708</v>
      </c>
      <c r="F107" s="80">
        <f t="shared" si="30"/>
        <v>7.6385799999999993</v>
      </c>
      <c r="G107" s="80">
        <f t="shared" si="30"/>
        <v>6.9960000000000004</v>
      </c>
      <c r="H107" s="80"/>
      <c r="I107" s="53">
        <f>SUM(I102:I106)</f>
        <v>72</v>
      </c>
      <c r="J107" s="80"/>
      <c r="K107" s="80"/>
    </row>
    <row r="108" spans="1:11" s="48" customFormat="1" x14ac:dyDescent="0.3">
      <c r="A108" s="48" t="s">
        <v>158</v>
      </c>
      <c r="B108" s="59">
        <f>STDEV(B102:B106)</f>
        <v>6.1705332022443731</v>
      </c>
      <c r="C108" s="59">
        <f t="shared" ref="C108:G108" si="31">STDEV(C102:C106)</f>
        <v>5.9232212519878287</v>
      </c>
      <c r="D108" s="59">
        <f t="shared" si="31"/>
        <v>2.0074685551709148</v>
      </c>
      <c r="E108" s="59">
        <f t="shared" si="31"/>
        <v>6.1198574005471018</v>
      </c>
      <c r="F108" s="59">
        <f t="shared" si="31"/>
        <v>2.0255108767913441</v>
      </c>
      <c r="G108" s="59">
        <f t="shared" si="31"/>
        <v>2.6284718145721073</v>
      </c>
      <c r="H108" s="59"/>
      <c r="I108" s="59"/>
      <c r="J108" s="59"/>
      <c r="K108" s="59"/>
    </row>
    <row r="110" spans="1:11" s="51" customFormat="1" x14ac:dyDescent="0.3">
      <c r="A110" s="53" t="s">
        <v>1093</v>
      </c>
      <c r="E110" s="81"/>
    </row>
    <row r="111" spans="1:11" s="48" customFormat="1" x14ac:dyDescent="0.3">
      <c r="A111" s="48" t="s">
        <v>1007</v>
      </c>
      <c r="B111" s="48" t="s">
        <v>1008</v>
      </c>
      <c r="C111" s="48" t="s">
        <v>1009</v>
      </c>
      <c r="D111" s="48" t="s">
        <v>1010</v>
      </c>
      <c r="E111" s="59" t="s">
        <v>1015</v>
      </c>
      <c r="F111" s="48" t="s">
        <v>1011</v>
      </c>
      <c r="G111" s="48" t="s">
        <v>1012</v>
      </c>
      <c r="I111" s="48" t="s">
        <v>933</v>
      </c>
      <c r="J111" s="48" t="s">
        <v>1013</v>
      </c>
      <c r="K111" s="48" t="s">
        <v>1014</v>
      </c>
    </row>
    <row r="112" spans="1:11" x14ac:dyDescent="0.3">
      <c r="A112" t="s">
        <v>996</v>
      </c>
      <c r="B112">
        <v>42.5</v>
      </c>
      <c r="C112">
        <v>46.2</v>
      </c>
      <c r="D112">
        <f>C112-B112</f>
        <v>3.7000000000000028</v>
      </c>
      <c r="E112" s="42">
        <f t="shared" ref="E112:E114" si="32">D112/B112*100</f>
        <v>8.7058823529411828</v>
      </c>
      <c r="F112">
        <v>2.9</v>
      </c>
      <c r="G112">
        <v>3</v>
      </c>
      <c r="I112">
        <v>8</v>
      </c>
      <c r="J112">
        <v>0.79</v>
      </c>
      <c r="K112" t="s">
        <v>1085</v>
      </c>
    </row>
    <row r="113" spans="1:11" x14ac:dyDescent="0.3">
      <c r="A113" t="s">
        <v>997</v>
      </c>
      <c r="B113">
        <v>39.5</v>
      </c>
      <c r="C113">
        <v>43.1</v>
      </c>
      <c r="D113">
        <f>C113-B113</f>
        <v>3.6000000000000014</v>
      </c>
      <c r="E113" s="42">
        <f t="shared" si="32"/>
        <v>9.1139240506329156</v>
      </c>
      <c r="F113">
        <v>4.8</v>
      </c>
      <c r="G113">
        <v>5.8</v>
      </c>
      <c r="I113">
        <v>11</v>
      </c>
      <c r="J113">
        <v>0.82</v>
      </c>
      <c r="K113" t="s">
        <v>1085</v>
      </c>
    </row>
    <row r="114" spans="1:11" x14ac:dyDescent="0.3">
      <c r="A114" t="s">
        <v>1001</v>
      </c>
      <c r="B114">
        <v>43.7</v>
      </c>
      <c r="C114">
        <v>46.7</v>
      </c>
      <c r="D114">
        <f>C114-B114</f>
        <v>3</v>
      </c>
      <c r="E114" s="42">
        <f t="shared" si="32"/>
        <v>6.8649885583524028</v>
      </c>
      <c r="F114">
        <v>3.3</v>
      </c>
      <c r="G114">
        <v>5</v>
      </c>
      <c r="I114">
        <v>10</v>
      </c>
      <c r="J114">
        <v>0.66</v>
      </c>
      <c r="K114" t="s">
        <v>1085</v>
      </c>
    </row>
    <row r="115" spans="1:11" s="53" customFormat="1" x14ac:dyDescent="0.3">
      <c r="A115" s="53" t="s">
        <v>157</v>
      </c>
      <c r="B115" s="80">
        <f>AVERAGE(B112:B114)</f>
        <v>41.9</v>
      </c>
      <c r="C115" s="80">
        <f t="shared" ref="C115:G115" si="33">AVERAGE(C112:C114)</f>
        <v>45.333333333333336</v>
      </c>
      <c r="D115" s="80">
        <f t="shared" si="33"/>
        <v>3.4333333333333349</v>
      </c>
      <c r="E115" s="80">
        <f t="shared" si="33"/>
        <v>8.2282649873088332</v>
      </c>
      <c r="F115" s="80">
        <f t="shared" si="33"/>
        <v>3.6666666666666665</v>
      </c>
      <c r="G115" s="80">
        <f t="shared" si="33"/>
        <v>4.6000000000000005</v>
      </c>
      <c r="H115" s="80"/>
      <c r="I115" s="53">
        <f>SUM(I112:I114)</f>
        <v>29</v>
      </c>
      <c r="J115" s="80"/>
      <c r="K115" s="80"/>
    </row>
    <row r="116" spans="1:11" s="48" customFormat="1" x14ac:dyDescent="0.3">
      <c r="A116" s="48" t="s">
        <v>158</v>
      </c>
      <c r="B116" s="59">
        <f>STDEV(B112:B114)</f>
        <v>2.1633307652783946</v>
      </c>
      <c r="C116" s="59">
        <f t="shared" ref="C116:G116" si="34">STDEV(C112:C114)</f>
        <v>1.9502136635080107</v>
      </c>
      <c r="D116" s="59">
        <f t="shared" si="34"/>
        <v>0.37859388972001951</v>
      </c>
      <c r="E116" s="59">
        <f t="shared" si="34"/>
        <v>1.1981304073743144</v>
      </c>
      <c r="F116" s="59">
        <f t="shared" si="34"/>
        <v>1.0016652800877797</v>
      </c>
      <c r="G116" s="59">
        <f t="shared" si="34"/>
        <v>1.4422205101855938</v>
      </c>
      <c r="H116" s="59"/>
      <c r="I116" s="59"/>
      <c r="J116" s="59"/>
      <c r="K116" s="59"/>
    </row>
    <row r="119" spans="1:11" s="51" customFormat="1" x14ac:dyDescent="0.3">
      <c r="A119" s="53" t="s">
        <v>1094</v>
      </c>
      <c r="E119" s="81"/>
    </row>
    <row r="120" spans="1:11" s="48" customFormat="1" x14ac:dyDescent="0.3">
      <c r="A120" s="48" t="s">
        <v>1007</v>
      </c>
      <c r="B120" s="48" t="s">
        <v>1008</v>
      </c>
      <c r="C120" s="48" t="s">
        <v>1009</v>
      </c>
      <c r="D120" s="48" t="s">
        <v>1010</v>
      </c>
      <c r="E120" s="59" t="s">
        <v>1015</v>
      </c>
      <c r="F120" s="48" t="s">
        <v>1011</v>
      </c>
      <c r="G120" s="48" t="s">
        <v>1012</v>
      </c>
      <c r="I120" s="48" t="s">
        <v>933</v>
      </c>
      <c r="J120" s="48" t="s">
        <v>1013</v>
      </c>
      <c r="K120" s="48" t="s">
        <v>1014</v>
      </c>
    </row>
    <row r="121" spans="1:11" x14ac:dyDescent="0.3">
      <c r="A121" t="s">
        <v>975</v>
      </c>
      <c r="B121">
        <v>45.6</v>
      </c>
      <c r="C121">
        <v>48.3</v>
      </c>
      <c r="D121">
        <f t="shared" ref="D121:D130" si="35">C121-B121</f>
        <v>2.6999999999999957</v>
      </c>
      <c r="E121" s="42">
        <f t="shared" ref="E121:E130" si="36">D121/B121*100</f>
        <v>5.921052631578938</v>
      </c>
      <c r="F121">
        <v>4</v>
      </c>
      <c r="G121">
        <v>5.2</v>
      </c>
      <c r="I121">
        <v>11</v>
      </c>
      <c r="J121">
        <v>0.66900000000000004</v>
      </c>
      <c r="K121" t="s">
        <v>1020</v>
      </c>
    </row>
    <row r="122" spans="1:11" x14ac:dyDescent="0.3">
      <c r="A122" t="s">
        <v>937</v>
      </c>
      <c r="B122">
        <v>3.41</v>
      </c>
      <c r="C122">
        <v>4.2</v>
      </c>
      <c r="D122">
        <f t="shared" si="35"/>
        <v>0.79</v>
      </c>
      <c r="E122" s="42">
        <f t="shared" si="36"/>
        <v>23.167155425219939</v>
      </c>
      <c r="F122">
        <v>0.79</v>
      </c>
      <c r="G122">
        <v>0.75</v>
      </c>
      <c r="I122">
        <v>6</v>
      </c>
      <c r="J122">
        <v>0.8</v>
      </c>
      <c r="K122" t="s">
        <v>1020</v>
      </c>
    </row>
    <row r="123" spans="1:11" x14ac:dyDescent="0.3">
      <c r="A123" t="s">
        <v>977</v>
      </c>
      <c r="B123">
        <v>30.88</v>
      </c>
      <c r="C123">
        <v>34.43</v>
      </c>
      <c r="D123">
        <f t="shared" si="35"/>
        <v>3.5500000000000007</v>
      </c>
      <c r="E123" s="42">
        <f t="shared" si="36"/>
        <v>11.496113989637308</v>
      </c>
      <c r="F123">
        <v>4.21</v>
      </c>
      <c r="G123">
        <v>4.0999999999999996</v>
      </c>
      <c r="I123">
        <v>7</v>
      </c>
      <c r="J123">
        <v>0.8</v>
      </c>
      <c r="K123" t="s">
        <v>1020</v>
      </c>
    </row>
    <row r="124" spans="1:11" x14ac:dyDescent="0.3">
      <c r="A124" t="s">
        <v>981</v>
      </c>
      <c r="B124">
        <v>56.8</v>
      </c>
      <c r="C124">
        <v>63.6</v>
      </c>
      <c r="D124">
        <f t="shared" si="35"/>
        <v>6.8000000000000043</v>
      </c>
      <c r="E124" s="42">
        <f t="shared" si="36"/>
        <v>11.971830985915501</v>
      </c>
      <c r="F124">
        <v>7</v>
      </c>
      <c r="G124">
        <v>4.7</v>
      </c>
      <c r="I124">
        <v>8</v>
      </c>
      <c r="J124">
        <v>0.8</v>
      </c>
      <c r="K124" t="s">
        <v>1020</v>
      </c>
    </row>
    <row r="125" spans="1:11" x14ac:dyDescent="0.3">
      <c r="A125" t="s">
        <v>938</v>
      </c>
      <c r="B125">
        <v>52.3</v>
      </c>
      <c r="C125">
        <v>58.1</v>
      </c>
      <c r="D125">
        <f t="shared" si="35"/>
        <v>5.8000000000000043</v>
      </c>
      <c r="E125" s="42">
        <f t="shared" si="36"/>
        <v>11.089866156787771</v>
      </c>
      <c r="F125">
        <v>6.2</v>
      </c>
      <c r="G125">
        <v>4.7</v>
      </c>
      <c r="I125">
        <v>9</v>
      </c>
      <c r="J125">
        <v>0.82</v>
      </c>
      <c r="K125" t="s">
        <v>1020</v>
      </c>
    </row>
    <row r="126" spans="1:11" x14ac:dyDescent="0.3">
      <c r="A126" t="s">
        <v>982</v>
      </c>
      <c r="B126">
        <v>36.299999999999997</v>
      </c>
      <c r="C126">
        <v>41.6</v>
      </c>
      <c r="D126">
        <f t="shared" si="35"/>
        <v>5.3000000000000043</v>
      </c>
      <c r="E126" s="42">
        <f t="shared" si="36"/>
        <v>14.60055096418734</v>
      </c>
      <c r="F126">
        <v>5.8207000000000004</v>
      </c>
      <c r="G126">
        <v>3.9685999999999999</v>
      </c>
      <c r="I126">
        <v>7</v>
      </c>
      <c r="J126">
        <v>0.8</v>
      </c>
      <c r="K126" t="s">
        <v>1020</v>
      </c>
    </row>
    <row r="127" spans="1:11" x14ac:dyDescent="0.3">
      <c r="A127" t="s">
        <v>940</v>
      </c>
      <c r="B127">
        <v>37.470599999999997</v>
      </c>
      <c r="C127">
        <v>43.645899999999997</v>
      </c>
      <c r="D127">
        <f t="shared" si="35"/>
        <v>6.1753</v>
      </c>
      <c r="E127" s="42">
        <f t="shared" si="36"/>
        <v>16.480387290302264</v>
      </c>
      <c r="F127">
        <v>5.4039000000000001</v>
      </c>
      <c r="G127">
        <v>5.4034000000000004</v>
      </c>
      <c r="I127">
        <v>17</v>
      </c>
      <c r="J127">
        <v>0.85</v>
      </c>
      <c r="K127" t="s">
        <v>1020</v>
      </c>
    </row>
    <row r="128" spans="1:11" x14ac:dyDescent="0.3">
      <c r="A128" t="s">
        <v>983</v>
      </c>
      <c r="B128">
        <v>48.4</v>
      </c>
      <c r="C128">
        <v>53.1</v>
      </c>
      <c r="D128">
        <f t="shared" si="35"/>
        <v>4.7000000000000028</v>
      </c>
      <c r="E128" s="42">
        <f t="shared" si="36"/>
        <v>9.7107438016528995</v>
      </c>
      <c r="F128">
        <v>5</v>
      </c>
      <c r="G128">
        <v>5.0999999999999996</v>
      </c>
      <c r="I128">
        <v>12</v>
      </c>
      <c r="J128">
        <v>0.67</v>
      </c>
      <c r="K128" t="s">
        <v>1020</v>
      </c>
    </row>
    <row r="129" spans="1:11" x14ac:dyDescent="0.3">
      <c r="A129" t="s">
        <v>985</v>
      </c>
      <c r="B129">
        <v>43.48</v>
      </c>
      <c r="C129">
        <v>44.95</v>
      </c>
      <c r="D129">
        <f t="shared" si="35"/>
        <v>1.470000000000006</v>
      </c>
      <c r="E129" s="42">
        <f t="shared" si="36"/>
        <v>3.380864765409398</v>
      </c>
      <c r="F129">
        <v>6.5006000000000004</v>
      </c>
      <c r="G129">
        <v>7.1638999999999999</v>
      </c>
      <c r="I129">
        <v>11</v>
      </c>
      <c r="J129">
        <v>0.8</v>
      </c>
      <c r="K129" t="s">
        <v>1020</v>
      </c>
    </row>
    <row r="130" spans="1:11" x14ac:dyDescent="0.3">
      <c r="A130" t="s">
        <v>941</v>
      </c>
      <c r="B130">
        <v>3.58</v>
      </c>
      <c r="C130">
        <v>3.85</v>
      </c>
      <c r="D130">
        <f t="shared" si="35"/>
        <v>0.27</v>
      </c>
      <c r="E130" s="42">
        <f t="shared" si="36"/>
        <v>7.5418994413407825</v>
      </c>
      <c r="F130">
        <v>0.50270000000000004</v>
      </c>
      <c r="G130">
        <v>0.44979999999999998</v>
      </c>
      <c r="I130">
        <v>7</v>
      </c>
      <c r="J130">
        <v>0.8</v>
      </c>
      <c r="K130" t="s">
        <v>1020</v>
      </c>
    </row>
    <row r="131" spans="1:11" s="53" customFormat="1" x14ac:dyDescent="0.3">
      <c r="A131" s="53" t="s">
        <v>157</v>
      </c>
      <c r="B131" s="80">
        <f>AVERAGE(B121:B130)</f>
        <v>35.82206</v>
      </c>
      <c r="C131" s="80">
        <f t="shared" ref="C131:G131" si="37">AVERAGE(C121:C130)</f>
        <v>39.577590000000001</v>
      </c>
      <c r="D131" s="80">
        <f t="shared" si="37"/>
        <v>3.7555300000000016</v>
      </c>
      <c r="E131" s="80">
        <f t="shared" si="37"/>
        <v>11.536046545203215</v>
      </c>
      <c r="F131" s="80">
        <f t="shared" si="37"/>
        <v>4.5427899999999992</v>
      </c>
      <c r="G131" s="80">
        <f t="shared" si="37"/>
        <v>4.1535700000000002</v>
      </c>
      <c r="H131" s="80"/>
      <c r="I131" s="53">
        <f>SUM(I121:I130)</f>
        <v>95</v>
      </c>
      <c r="J131" s="80"/>
      <c r="K131" s="80"/>
    </row>
    <row r="132" spans="1:11" s="48" customFormat="1" x14ac:dyDescent="0.3">
      <c r="A132" s="48" t="s">
        <v>158</v>
      </c>
      <c r="B132" s="59">
        <f>STDEV(B121:B130)</f>
        <v>18.683074152005421</v>
      </c>
      <c r="C132" s="59">
        <f t="shared" ref="C132:G132" si="38">STDEV(C121:C130)</f>
        <v>20.502379766285657</v>
      </c>
      <c r="D132" s="59">
        <f t="shared" si="38"/>
        <v>2.3547746832765135</v>
      </c>
      <c r="E132" s="59">
        <f t="shared" si="38"/>
        <v>5.6453624413477144</v>
      </c>
      <c r="F132" s="59">
        <f t="shared" si="38"/>
        <v>2.2610710713926916</v>
      </c>
      <c r="G132" s="59">
        <f t="shared" si="38"/>
        <v>2.0696581392694893</v>
      </c>
      <c r="H132" s="59"/>
      <c r="I132" s="59"/>
      <c r="J132" s="59"/>
      <c r="K132" s="59"/>
    </row>
    <row r="134" spans="1:11" s="51" customFormat="1" x14ac:dyDescent="0.3">
      <c r="A134" s="53" t="s">
        <v>1095</v>
      </c>
      <c r="E134" s="81"/>
    </row>
    <row r="135" spans="1:11" s="48" customFormat="1" x14ac:dyDescent="0.3">
      <c r="A135" s="48" t="s">
        <v>1007</v>
      </c>
      <c r="B135" s="48" t="s">
        <v>1008</v>
      </c>
      <c r="C135" s="48" t="s">
        <v>1009</v>
      </c>
      <c r="D135" s="48" t="s">
        <v>1010</v>
      </c>
      <c r="E135" s="59" t="s">
        <v>1015</v>
      </c>
      <c r="F135" s="48" t="s">
        <v>1011</v>
      </c>
      <c r="G135" s="48" t="s">
        <v>1012</v>
      </c>
      <c r="I135" s="48" t="s">
        <v>933</v>
      </c>
      <c r="J135" s="48" t="s">
        <v>1013</v>
      </c>
      <c r="K135" s="48" t="s">
        <v>1014</v>
      </c>
    </row>
    <row r="136" spans="1:11" x14ac:dyDescent="0.3">
      <c r="A136" t="s">
        <v>936</v>
      </c>
      <c r="B136">
        <v>42.91</v>
      </c>
      <c r="C136">
        <v>45.49</v>
      </c>
      <c r="D136">
        <f t="shared" ref="D136:D149" si="39">C136-B136</f>
        <v>2.5800000000000054</v>
      </c>
      <c r="E136" s="42">
        <f t="shared" ref="E136:E149" si="40">D136/B136*100</f>
        <v>6.0125844791424043</v>
      </c>
      <c r="F136">
        <v>9.0140999999999991</v>
      </c>
      <c r="G136">
        <v>7.2504999999999997</v>
      </c>
      <c r="I136">
        <v>24</v>
      </c>
      <c r="J136">
        <v>0.8</v>
      </c>
      <c r="K136" t="s">
        <v>1021</v>
      </c>
    </row>
    <row r="137" spans="1:11" x14ac:dyDescent="0.3">
      <c r="A137" t="s">
        <v>978</v>
      </c>
      <c r="B137">
        <v>47.9</v>
      </c>
      <c r="C137">
        <v>48.9</v>
      </c>
      <c r="D137">
        <f>C137-B137</f>
        <v>1</v>
      </c>
      <c r="E137" s="42">
        <f>D137/B137*100</f>
        <v>2.0876826722338206</v>
      </c>
      <c r="F137">
        <v>8.1</v>
      </c>
      <c r="G137">
        <v>8.1999999999999993</v>
      </c>
      <c r="I137">
        <v>74</v>
      </c>
      <c r="J137">
        <v>0.8</v>
      </c>
      <c r="K137" t="s">
        <v>1021</v>
      </c>
    </row>
    <row r="138" spans="1:11" x14ac:dyDescent="0.3">
      <c r="A138" t="s">
        <v>979</v>
      </c>
      <c r="B138">
        <v>29.98</v>
      </c>
      <c r="C138">
        <v>35.83</v>
      </c>
      <c r="D138">
        <f>C138-B138</f>
        <v>5.8499999999999979</v>
      </c>
      <c r="E138" s="42">
        <f>D138/B138*100</f>
        <v>19.513008672448294</v>
      </c>
      <c r="F138">
        <v>4.6500000000000004</v>
      </c>
      <c r="G138">
        <v>4.74</v>
      </c>
      <c r="I138">
        <v>9</v>
      </c>
      <c r="J138">
        <v>0.93</v>
      </c>
      <c r="K138" t="s">
        <v>1021</v>
      </c>
    </row>
    <row r="139" spans="1:11" x14ac:dyDescent="0.3">
      <c r="A139" t="s">
        <v>939</v>
      </c>
      <c r="B139">
        <v>38.299999999999997</v>
      </c>
      <c r="C139">
        <v>41.4</v>
      </c>
      <c r="D139">
        <f>C139-B139</f>
        <v>3.1000000000000014</v>
      </c>
      <c r="E139" s="42">
        <f>D139/B139*100</f>
        <v>8.0939947780678896</v>
      </c>
      <c r="F139">
        <v>9.1</v>
      </c>
      <c r="G139">
        <v>8.9</v>
      </c>
      <c r="I139">
        <v>17</v>
      </c>
      <c r="J139">
        <v>0.78900000000000003</v>
      </c>
      <c r="K139" t="s">
        <v>1021</v>
      </c>
    </row>
    <row r="140" spans="1:11" x14ac:dyDescent="0.3">
      <c r="A140" t="s">
        <v>986</v>
      </c>
      <c r="B140">
        <v>37.225000000000001</v>
      </c>
      <c r="C140">
        <v>38.89</v>
      </c>
      <c r="D140">
        <f>C140-B140</f>
        <v>1.6649999999999991</v>
      </c>
      <c r="E140" s="42">
        <f>D140/B140*100</f>
        <v>4.4728005372733355</v>
      </c>
      <c r="F140">
        <v>8.3336000000000006</v>
      </c>
      <c r="G140">
        <v>8.7200000000000006</v>
      </c>
      <c r="I140">
        <v>10</v>
      </c>
      <c r="J140">
        <v>0.86</v>
      </c>
      <c r="K140" t="s">
        <v>1021</v>
      </c>
    </row>
    <row r="141" spans="1:11" s="53" customFormat="1" x14ac:dyDescent="0.3">
      <c r="A141" s="53" t="s">
        <v>157</v>
      </c>
      <c r="B141" s="80">
        <f>AVERAGE(B136:B140)</f>
        <v>39.262999999999998</v>
      </c>
      <c r="C141" s="80">
        <f t="shared" ref="C141:G141" si="41">AVERAGE(C136:C140)</f>
        <v>42.101999999999997</v>
      </c>
      <c r="D141" s="80">
        <f t="shared" si="41"/>
        <v>2.8390000000000009</v>
      </c>
      <c r="E141" s="80">
        <f t="shared" si="41"/>
        <v>8.0360142278331494</v>
      </c>
      <c r="F141" s="80">
        <f t="shared" si="41"/>
        <v>7.8395399999999995</v>
      </c>
      <c r="G141" s="80">
        <f t="shared" si="41"/>
        <v>7.5620999999999992</v>
      </c>
      <c r="H141" s="80"/>
      <c r="I141" s="53">
        <f>SUM(I136:I140)</f>
        <v>134</v>
      </c>
      <c r="J141" s="80"/>
      <c r="K141" s="80"/>
    </row>
    <row r="142" spans="1:11" s="48" customFormat="1" x14ac:dyDescent="0.3">
      <c r="A142" s="48" t="s">
        <v>158</v>
      </c>
      <c r="B142" s="59">
        <f>STDEV(B136:B140)</f>
        <v>6.6924076385109457</v>
      </c>
      <c r="C142" s="59">
        <f t="shared" ref="C142:G142" si="42">STDEV(C136:C140)</f>
        <v>5.1922798460792148</v>
      </c>
      <c r="D142" s="59">
        <f t="shared" si="42"/>
        <v>1.8682558711268638</v>
      </c>
      <c r="E142" s="59">
        <f t="shared" si="42"/>
        <v>6.7804529950761898</v>
      </c>
      <c r="F142" s="59">
        <f t="shared" si="42"/>
        <v>1.8339472942263133</v>
      </c>
      <c r="G142" s="59">
        <f t="shared" si="42"/>
        <v>1.7028628981805907</v>
      </c>
      <c r="H142" s="59"/>
      <c r="I142" s="59"/>
      <c r="J142" s="59"/>
      <c r="K142" s="59"/>
    </row>
    <row r="144" spans="1:11" s="51" customFormat="1" x14ac:dyDescent="0.3">
      <c r="A144" s="53" t="s">
        <v>1096</v>
      </c>
      <c r="E144" s="81"/>
    </row>
    <row r="145" spans="1:11" s="48" customFormat="1" x14ac:dyDescent="0.3">
      <c r="A145" s="48" t="s">
        <v>1007</v>
      </c>
      <c r="B145" s="48" t="s">
        <v>1008</v>
      </c>
      <c r="C145" s="48" t="s">
        <v>1009</v>
      </c>
      <c r="D145" s="48" t="s">
        <v>1010</v>
      </c>
      <c r="E145" s="59" t="s">
        <v>1015</v>
      </c>
      <c r="F145" s="48" t="s">
        <v>1011</v>
      </c>
      <c r="G145" s="48" t="s">
        <v>1012</v>
      </c>
      <c r="I145" s="48" t="s">
        <v>933</v>
      </c>
      <c r="J145" s="48" t="s">
        <v>1013</v>
      </c>
      <c r="K145" s="48" t="s">
        <v>1014</v>
      </c>
    </row>
    <row r="146" spans="1:11" x14ac:dyDescent="0.3">
      <c r="A146" t="s">
        <v>976</v>
      </c>
      <c r="B146">
        <v>9.6999999999999993</v>
      </c>
      <c r="C146">
        <v>11.47</v>
      </c>
      <c r="D146">
        <f>C146-B146</f>
        <v>1.7700000000000014</v>
      </c>
      <c r="E146" s="42">
        <f>D146/B146*100</f>
        <v>18.247422680412388</v>
      </c>
      <c r="F146">
        <v>1.1200000000000001</v>
      </c>
      <c r="G146">
        <v>1.83</v>
      </c>
      <c r="I146">
        <v>11</v>
      </c>
      <c r="J146">
        <v>0.8</v>
      </c>
      <c r="K146" t="s">
        <v>1022</v>
      </c>
    </row>
    <row r="147" spans="1:11" x14ac:dyDescent="0.3">
      <c r="A147" t="s">
        <v>980</v>
      </c>
      <c r="B147">
        <v>27</v>
      </c>
      <c r="C147">
        <v>29.9</v>
      </c>
      <c r="D147">
        <f t="shared" si="39"/>
        <v>2.8999999999999986</v>
      </c>
      <c r="E147" s="42">
        <f t="shared" si="40"/>
        <v>10.740740740740735</v>
      </c>
      <c r="F147">
        <v>5.0999999999999996</v>
      </c>
      <c r="G147">
        <v>4.5</v>
      </c>
      <c r="I147">
        <v>16</v>
      </c>
      <c r="J147">
        <v>0.8</v>
      </c>
      <c r="K147" t="s">
        <v>1022</v>
      </c>
    </row>
    <row r="148" spans="1:11" x14ac:dyDescent="0.3">
      <c r="A148" t="s">
        <v>984</v>
      </c>
      <c r="B148">
        <v>21.5</v>
      </c>
      <c r="C148">
        <v>24.7</v>
      </c>
      <c r="D148">
        <f t="shared" si="39"/>
        <v>3.1999999999999993</v>
      </c>
      <c r="E148" s="42">
        <f t="shared" si="40"/>
        <v>14.883720930232554</v>
      </c>
      <c r="F148">
        <v>5.1439000000000004</v>
      </c>
      <c r="G148">
        <v>9.3080999999999996</v>
      </c>
      <c r="I148">
        <v>6</v>
      </c>
      <c r="J148">
        <v>0.8</v>
      </c>
      <c r="K148" t="s">
        <v>1022</v>
      </c>
    </row>
    <row r="149" spans="1:11" x14ac:dyDescent="0.3">
      <c r="A149" t="s">
        <v>987</v>
      </c>
      <c r="B149">
        <v>27.4</v>
      </c>
      <c r="C149">
        <v>29.5</v>
      </c>
      <c r="D149">
        <f t="shared" si="39"/>
        <v>2.1000000000000014</v>
      </c>
      <c r="E149" s="42">
        <f t="shared" si="40"/>
        <v>7.6642335766423413</v>
      </c>
      <c r="F149">
        <v>6.6332000000000004</v>
      </c>
      <c r="G149">
        <v>6.6332000000000004</v>
      </c>
      <c r="I149">
        <v>11</v>
      </c>
      <c r="J149">
        <v>0.8</v>
      </c>
      <c r="K149" t="s">
        <v>1022</v>
      </c>
    </row>
    <row r="150" spans="1:11" s="53" customFormat="1" x14ac:dyDescent="0.3">
      <c r="A150" s="53" t="s">
        <v>157</v>
      </c>
      <c r="B150" s="80">
        <f>AVERAGE(B146:B149)</f>
        <v>21.4</v>
      </c>
      <c r="C150" s="80">
        <f>AVERAGE(C146:C149)</f>
        <v>23.892499999999998</v>
      </c>
      <c r="D150" s="80">
        <f t="shared" ref="D150:G150" si="43">AVERAGE(D146:D149)</f>
        <v>2.4925000000000002</v>
      </c>
      <c r="E150" s="80">
        <f>AVERAGE(E146:E149)</f>
        <v>12.884029482007005</v>
      </c>
      <c r="F150" s="80">
        <f t="shared" si="43"/>
        <v>4.4992750000000008</v>
      </c>
      <c r="G150" s="80">
        <f t="shared" si="43"/>
        <v>5.567825</v>
      </c>
      <c r="H150" s="80"/>
      <c r="I150" s="53">
        <f>SUM(I146:I149)</f>
        <v>44</v>
      </c>
      <c r="J150" s="80"/>
      <c r="K150" s="80"/>
    </row>
    <row r="151" spans="1:11" s="48" customFormat="1" x14ac:dyDescent="0.3">
      <c r="A151" s="48" t="s">
        <v>158</v>
      </c>
      <c r="B151" s="59">
        <f>STDEV(B146:B149)</f>
        <v>8.2514645164762559</v>
      </c>
      <c r="C151" s="59">
        <f t="shared" ref="C151:G151" si="44">STDEV(C146:C149)</f>
        <v>8.6120975958241459</v>
      </c>
      <c r="D151" s="59">
        <f t="shared" si="44"/>
        <v>0.6689980069726158</v>
      </c>
      <c r="E151" s="59">
        <f t="shared" si="44"/>
        <v>4.6405713876241563</v>
      </c>
      <c r="F151" s="59">
        <f t="shared" si="44"/>
        <v>2.3628758852649576</v>
      </c>
      <c r="G151" s="59">
        <f t="shared" si="44"/>
        <v>3.174705599343032</v>
      </c>
      <c r="H151" s="59"/>
      <c r="I151" s="59"/>
      <c r="J151" s="59"/>
      <c r="K151" s="59"/>
    </row>
    <row r="153" spans="1:11" s="51" customFormat="1" x14ac:dyDescent="0.3">
      <c r="A153" s="53" t="s">
        <v>1097</v>
      </c>
      <c r="E153" s="81"/>
    </row>
    <row r="154" spans="1:11" s="48" customFormat="1" x14ac:dyDescent="0.3">
      <c r="A154" s="48" t="s">
        <v>1007</v>
      </c>
      <c r="B154" s="48" t="s">
        <v>1008</v>
      </c>
      <c r="C154" s="48" t="s">
        <v>1009</v>
      </c>
      <c r="D154" s="48" t="s">
        <v>1010</v>
      </c>
      <c r="E154" s="59" t="s">
        <v>1015</v>
      </c>
      <c r="F154" s="48" t="s">
        <v>1011</v>
      </c>
      <c r="G154" s="48" t="s">
        <v>1012</v>
      </c>
      <c r="I154" s="48" t="s">
        <v>933</v>
      </c>
      <c r="J154" s="48" t="s">
        <v>1013</v>
      </c>
      <c r="K154" s="48" t="s">
        <v>1014</v>
      </c>
    </row>
    <row r="155" spans="1:11" x14ac:dyDescent="0.3">
      <c r="A155" t="s">
        <v>988</v>
      </c>
      <c r="B155">
        <v>41.1</v>
      </c>
      <c r="C155">
        <v>43.9</v>
      </c>
      <c r="D155">
        <f t="shared" ref="D155:D164" si="45">C155-B155</f>
        <v>2.7999999999999972</v>
      </c>
      <c r="E155" s="42">
        <f t="shared" ref="E155:E164" si="46">D155/B155*100</f>
        <v>6.8126520681265141</v>
      </c>
      <c r="F155">
        <v>6.1</v>
      </c>
      <c r="G155">
        <v>5.7</v>
      </c>
      <c r="I155">
        <v>9</v>
      </c>
      <c r="J155">
        <v>0.47699999999999998</v>
      </c>
      <c r="K155" t="s">
        <v>1023</v>
      </c>
    </row>
    <row r="156" spans="1:11" x14ac:dyDescent="0.3">
      <c r="A156" t="s">
        <v>990</v>
      </c>
      <c r="B156">
        <v>2.15</v>
      </c>
      <c r="C156">
        <v>2.4900000000000002</v>
      </c>
      <c r="D156">
        <f t="shared" si="45"/>
        <v>0.3400000000000003</v>
      </c>
      <c r="E156" s="42">
        <f t="shared" si="46"/>
        <v>15.813953488372107</v>
      </c>
      <c r="F156">
        <v>0.42</v>
      </c>
      <c r="G156">
        <v>0.56999999999999995</v>
      </c>
      <c r="I156">
        <v>9</v>
      </c>
      <c r="J156">
        <v>0.79</v>
      </c>
      <c r="K156" t="s">
        <v>1023</v>
      </c>
    </row>
    <row r="157" spans="1:11" x14ac:dyDescent="0.3">
      <c r="A157" t="s">
        <v>992</v>
      </c>
      <c r="B157">
        <v>27.48</v>
      </c>
      <c r="C157">
        <v>30.78</v>
      </c>
      <c r="D157">
        <f t="shared" si="45"/>
        <v>3.3000000000000007</v>
      </c>
      <c r="E157" s="42">
        <f t="shared" si="46"/>
        <v>12.008733624454152</v>
      </c>
      <c r="F157">
        <v>3.8</v>
      </c>
      <c r="G157">
        <v>4.51</v>
      </c>
      <c r="I157">
        <v>7</v>
      </c>
      <c r="J157">
        <v>0.79</v>
      </c>
      <c r="K157" t="s">
        <v>1023</v>
      </c>
    </row>
    <row r="158" spans="1:11" x14ac:dyDescent="0.3">
      <c r="A158" t="s">
        <v>996</v>
      </c>
      <c r="B158">
        <v>42.5</v>
      </c>
      <c r="C158">
        <v>46.2</v>
      </c>
      <c r="D158">
        <f t="shared" si="45"/>
        <v>3.7000000000000028</v>
      </c>
      <c r="E158" s="42">
        <f t="shared" si="46"/>
        <v>8.7058823529411828</v>
      </c>
      <c r="F158">
        <v>2.9</v>
      </c>
      <c r="G158">
        <v>3</v>
      </c>
      <c r="I158">
        <v>8</v>
      </c>
      <c r="J158">
        <v>0.79</v>
      </c>
      <c r="K158" t="s">
        <v>1023</v>
      </c>
    </row>
    <row r="159" spans="1:11" x14ac:dyDescent="0.3">
      <c r="A159" t="s">
        <v>997</v>
      </c>
      <c r="B159">
        <v>39.5</v>
      </c>
      <c r="C159">
        <v>43.1</v>
      </c>
      <c r="D159">
        <f t="shared" si="45"/>
        <v>3.6000000000000014</v>
      </c>
      <c r="E159" s="42">
        <f t="shared" si="46"/>
        <v>9.1139240506329156</v>
      </c>
      <c r="F159">
        <v>4.8</v>
      </c>
      <c r="G159">
        <v>5.8</v>
      </c>
      <c r="I159">
        <v>11</v>
      </c>
      <c r="J159">
        <v>0.82</v>
      </c>
      <c r="K159" t="s">
        <v>1023</v>
      </c>
    </row>
    <row r="160" spans="1:11" x14ac:dyDescent="0.3">
      <c r="A160" t="s">
        <v>998</v>
      </c>
      <c r="B160">
        <v>32.5</v>
      </c>
      <c r="C160">
        <v>36.4</v>
      </c>
      <c r="D160">
        <f t="shared" si="45"/>
        <v>3.8999999999999986</v>
      </c>
      <c r="E160" s="42">
        <f t="shared" si="46"/>
        <v>11.999999999999995</v>
      </c>
      <c r="F160">
        <v>4.2426000000000004</v>
      </c>
      <c r="G160">
        <v>3.677</v>
      </c>
      <c r="I160">
        <v>8</v>
      </c>
      <c r="J160">
        <v>0.79</v>
      </c>
      <c r="K160" t="s">
        <v>1023</v>
      </c>
    </row>
    <row r="161" spans="1:11" x14ac:dyDescent="0.3">
      <c r="A161" t="s">
        <v>1000</v>
      </c>
      <c r="B161">
        <v>36</v>
      </c>
      <c r="C161">
        <v>40.795000000000002</v>
      </c>
      <c r="D161">
        <f t="shared" si="45"/>
        <v>4.7950000000000017</v>
      </c>
      <c r="E161" s="42">
        <f t="shared" si="46"/>
        <v>13.31944444444445</v>
      </c>
      <c r="F161">
        <v>4.4721000000000002</v>
      </c>
      <c r="G161">
        <v>5.1271000000000004</v>
      </c>
      <c r="I161">
        <v>14</v>
      </c>
      <c r="J161">
        <v>0.91</v>
      </c>
      <c r="K161" t="s">
        <v>1023</v>
      </c>
    </row>
    <row r="162" spans="1:11" x14ac:dyDescent="0.3">
      <c r="A162" t="s">
        <v>1001</v>
      </c>
      <c r="B162">
        <v>43.7</v>
      </c>
      <c r="C162">
        <v>46.7</v>
      </c>
      <c r="D162">
        <f t="shared" si="45"/>
        <v>3</v>
      </c>
      <c r="E162" s="42">
        <f t="shared" si="46"/>
        <v>6.8649885583524028</v>
      </c>
      <c r="F162">
        <v>3.3</v>
      </c>
      <c r="G162">
        <v>5</v>
      </c>
      <c r="I162">
        <v>10</v>
      </c>
      <c r="J162">
        <v>0.66</v>
      </c>
      <c r="K162" t="s">
        <v>1023</v>
      </c>
    </row>
    <row r="163" spans="1:11" x14ac:dyDescent="0.3">
      <c r="A163" t="s">
        <v>1003</v>
      </c>
      <c r="B163">
        <v>39.56</v>
      </c>
      <c r="C163">
        <v>42.55</v>
      </c>
      <c r="D163">
        <f t="shared" si="45"/>
        <v>2.9899999999999949</v>
      </c>
      <c r="E163" s="42">
        <f t="shared" si="46"/>
        <v>7.5581395348837077</v>
      </c>
      <c r="F163">
        <v>6.9885999999999999</v>
      </c>
      <c r="G163">
        <v>3.8896000000000002</v>
      </c>
      <c r="I163">
        <v>10</v>
      </c>
      <c r="J163">
        <v>0.79</v>
      </c>
      <c r="K163" t="s">
        <v>1023</v>
      </c>
    </row>
    <row r="164" spans="1:11" x14ac:dyDescent="0.3">
      <c r="A164" t="s">
        <v>1006</v>
      </c>
      <c r="B164">
        <v>2.5499999999999998</v>
      </c>
      <c r="C164">
        <v>2.62</v>
      </c>
      <c r="D164">
        <f t="shared" si="45"/>
        <v>7.0000000000000284E-2</v>
      </c>
      <c r="E164" s="42">
        <f t="shared" si="46"/>
        <v>2.7450980392156978</v>
      </c>
      <c r="F164">
        <v>0.29099999999999998</v>
      </c>
      <c r="G164">
        <v>0.2117</v>
      </c>
      <c r="I164">
        <v>7</v>
      </c>
      <c r="J164">
        <v>0.79</v>
      </c>
      <c r="K164" t="s">
        <v>1023</v>
      </c>
    </row>
    <row r="165" spans="1:11" s="53" customFormat="1" x14ac:dyDescent="0.3">
      <c r="A165" s="53" t="s">
        <v>157</v>
      </c>
      <c r="B165" s="80">
        <f>AVERAGE(B155:B164)</f>
        <v>30.704000000000001</v>
      </c>
      <c r="C165" s="80">
        <f>AVERAGE(C155:C164)</f>
        <v>33.5535</v>
      </c>
      <c r="D165" s="80">
        <f>AVERAGE(D155:D164)</f>
        <v>2.8494999999999999</v>
      </c>
      <c r="E165" s="80">
        <f>AVERAGE(E155:E164)</f>
        <v>9.4942816161423131</v>
      </c>
      <c r="F165" s="80">
        <f t="shared" ref="F165:G165" si="47">AVERAGE(F155:F164)</f>
        <v>3.7314299999999996</v>
      </c>
      <c r="G165" s="80">
        <f t="shared" si="47"/>
        <v>3.7485400000000006</v>
      </c>
      <c r="H165" s="80"/>
      <c r="I165" s="53">
        <f>SUM(I155:I164)</f>
        <v>93</v>
      </c>
      <c r="J165" s="80"/>
      <c r="K165" s="80"/>
    </row>
    <row r="166" spans="1:11" s="48" customFormat="1" x14ac:dyDescent="0.3">
      <c r="A166" s="48" t="s">
        <v>158</v>
      </c>
      <c r="B166" s="59">
        <f>STDEV(B155:B164)</f>
        <v>15.711152585203779</v>
      </c>
      <c r="C166" s="59">
        <f>STDEV(C155:C164)</f>
        <v>17.003084042150835</v>
      </c>
      <c r="D166" s="59">
        <f>STDEV(D155:D164)</f>
        <v>1.5072462933737441</v>
      </c>
      <c r="E166" s="59">
        <f>STDEV(E155:E164)</f>
        <v>3.8201498830870313</v>
      </c>
      <c r="F166" s="59">
        <f t="shared" ref="F166:G166" si="48">STDEV(F155:F164)</f>
        <v>2.1565210069564467</v>
      </c>
      <c r="G166" s="59">
        <f t="shared" si="48"/>
        <v>1.9793592437958292</v>
      </c>
      <c r="H166" s="59"/>
      <c r="I166" s="59"/>
      <c r="J166" s="59"/>
      <c r="K166" s="59"/>
    </row>
    <row r="168" spans="1:11" s="51" customFormat="1" x14ac:dyDescent="0.3">
      <c r="A168" s="53" t="s">
        <v>1098</v>
      </c>
      <c r="E168" s="81"/>
    </row>
    <row r="169" spans="1:11" s="48" customFormat="1" x14ac:dyDescent="0.3">
      <c r="A169" s="48" t="s">
        <v>1007</v>
      </c>
      <c r="B169" s="48" t="s">
        <v>1008</v>
      </c>
      <c r="C169" s="48" t="s">
        <v>1009</v>
      </c>
      <c r="D169" s="48" t="s">
        <v>1010</v>
      </c>
      <c r="E169" s="59" t="s">
        <v>1015</v>
      </c>
      <c r="F169" s="48" t="s">
        <v>1011</v>
      </c>
      <c r="G169" s="48" t="s">
        <v>1012</v>
      </c>
      <c r="I169" s="48" t="s">
        <v>933</v>
      </c>
      <c r="J169" s="48" t="s">
        <v>1013</v>
      </c>
      <c r="K169" s="48" t="s">
        <v>1014</v>
      </c>
    </row>
    <row r="170" spans="1:11" x14ac:dyDescent="0.3">
      <c r="A170" t="s">
        <v>989</v>
      </c>
      <c r="B170">
        <v>33.56</v>
      </c>
      <c r="C170">
        <v>39.840000000000003</v>
      </c>
      <c r="D170">
        <f t="shared" ref="D170:D174" si="49">C170-B170</f>
        <v>6.2800000000000011</v>
      </c>
      <c r="E170" s="42">
        <f t="shared" ref="E170:E174" si="50">D170/B170*100</f>
        <v>18.712753277711563</v>
      </c>
      <c r="F170">
        <v>9.4419000000000004</v>
      </c>
      <c r="G170">
        <v>10.0604</v>
      </c>
      <c r="I170">
        <v>17</v>
      </c>
      <c r="J170">
        <v>0.79</v>
      </c>
      <c r="K170" t="s">
        <v>1024</v>
      </c>
    </row>
    <row r="171" spans="1:11" x14ac:dyDescent="0.3">
      <c r="A171" t="s">
        <v>993</v>
      </c>
      <c r="B171">
        <v>43.1</v>
      </c>
      <c r="C171">
        <v>44.1</v>
      </c>
      <c r="D171">
        <f t="shared" si="49"/>
        <v>1</v>
      </c>
      <c r="E171" s="42">
        <f t="shared" si="50"/>
        <v>2.3201856148491879</v>
      </c>
      <c r="F171">
        <v>10.1</v>
      </c>
      <c r="G171">
        <v>9.4</v>
      </c>
      <c r="I171">
        <v>22</v>
      </c>
      <c r="J171">
        <v>0.79</v>
      </c>
      <c r="K171" t="s">
        <v>1024</v>
      </c>
    </row>
    <row r="172" spans="1:11" x14ac:dyDescent="0.3">
      <c r="A172" t="s">
        <v>994</v>
      </c>
      <c r="B172">
        <v>26.25</v>
      </c>
      <c r="C172">
        <v>30.47</v>
      </c>
      <c r="D172">
        <f t="shared" si="49"/>
        <v>4.2199999999999989</v>
      </c>
      <c r="E172" s="42">
        <f t="shared" si="50"/>
        <v>16.076190476190472</v>
      </c>
      <c r="F172">
        <v>7.19</v>
      </c>
      <c r="G172">
        <v>8.4600000000000009</v>
      </c>
      <c r="I172">
        <v>10</v>
      </c>
      <c r="J172">
        <v>0.93</v>
      </c>
      <c r="K172" t="s">
        <v>1024</v>
      </c>
    </row>
    <row r="173" spans="1:11" x14ac:dyDescent="0.3">
      <c r="A173" t="s">
        <v>999</v>
      </c>
      <c r="B173">
        <v>31.7</v>
      </c>
      <c r="C173">
        <v>34.700000000000003</v>
      </c>
      <c r="D173">
        <f t="shared" si="49"/>
        <v>3.0000000000000036</v>
      </c>
      <c r="E173" s="42">
        <f t="shared" si="50"/>
        <v>9.4637223974763529</v>
      </c>
      <c r="F173">
        <v>4.5999999999999996</v>
      </c>
      <c r="G173">
        <v>5.2</v>
      </c>
      <c r="I173">
        <v>18</v>
      </c>
      <c r="J173">
        <v>0.72199999999999998</v>
      </c>
      <c r="K173" t="s">
        <v>1024</v>
      </c>
    </row>
    <row r="174" spans="1:11" x14ac:dyDescent="0.3">
      <c r="A174" t="s">
        <v>1004</v>
      </c>
      <c r="B174">
        <v>28.06</v>
      </c>
      <c r="C174">
        <v>29.91</v>
      </c>
      <c r="D174">
        <f t="shared" si="49"/>
        <v>1.8500000000000014</v>
      </c>
      <c r="E174" s="42">
        <f t="shared" si="50"/>
        <v>6.5930149679258783</v>
      </c>
      <c r="F174">
        <v>5.5624000000000002</v>
      </c>
      <c r="G174">
        <v>5.93</v>
      </c>
      <c r="I174">
        <v>14</v>
      </c>
      <c r="J174">
        <v>0.88</v>
      </c>
      <c r="K174" t="s">
        <v>1024</v>
      </c>
    </row>
    <row r="175" spans="1:11" s="53" customFormat="1" x14ac:dyDescent="0.3">
      <c r="A175" s="53" t="s">
        <v>157</v>
      </c>
      <c r="B175" s="80">
        <f t="shared" ref="B175:G175" si="51">AVERAGE(B170:B174)</f>
        <v>32.533999999999999</v>
      </c>
      <c r="C175" s="80">
        <f t="shared" si="51"/>
        <v>35.804000000000002</v>
      </c>
      <c r="D175" s="80">
        <f t="shared" si="51"/>
        <v>3.2700000000000009</v>
      </c>
      <c r="E175" s="80">
        <f t="shared" si="51"/>
        <v>10.633173346830691</v>
      </c>
      <c r="F175" s="80">
        <f t="shared" si="51"/>
        <v>7.3788600000000004</v>
      </c>
      <c r="G175" s="80">
        <f t="shared" si="51"/>
        <v>7.810080000000001</v>
      </c>
      <c r="I175" s="53">
        <f>SUM(I170:I174)</f>
        <v>81</v>
      </c>
    </row>
    <row r="176" spans="1:11" s="48" customFormat="1" x14ac:dyDescent="0.3">
      <c r="A176" s="48" t="s">
        <v>158</v>
      </c>
      <c r="B176" s="59">
        <f t="shared" ref="B176:G176" si="52">STDEV(B170:B174)</f>
        <v>6.5744566315399871</v>
      </c>
      <c r="C176" s="59">
        <f t="shared" si="52"/>
        <v>6.1139700686215237</v>
      </c>
      <c r="D176" s="59">
        <f t="shared" si="52"/>
        <v>2.0739334608419822</v>
      </c>
      <c r="E176" s="59">
        <f t="shared" si="52"/>
        <v>6.7398499169427444</v>
      </c>
      <c r="F176" s="59">
        <f t="shared" si="52"/>
        <v>2.3831698886147454</v>
      </c>
      <c r="G176" s="59">
        <f t="shared" si="52"/>
        <v>2.1425102174785513</v>
      </c>
    </row>
    <row r="178" spans="1:11" s="51" customFormat="1" x14ac:dyDescent="0.3">
      <c r="A178" s="53" t="s">
        <v>1099</v>
      </c>
      <c r="E178" s="81"/>
    </row>
    <row r="179" spans="1:11" s="48" customFormat="1" x14ac:dyDescent="0.3">
      <c r="A179" s="48" t="s">
        <v>1007</v>
      </c>
      <c r="B179" s="48" t="s">
        <v>1008</v>
      </c>
      <c r="C179" s="48" t="s">
        <v>1009</v>
      </c>
      <c r="D179" s="48" t="s">
        <v>1010</v>
      </c>
      <c r="E179" s="59" t="s">
        <v>1015</v>
      </c>
      <c r="F179" s="48" t="s">
        <v>1011</v>
      </c>
      <c r="G179" s="48" t="s">
        <v>1012</v>
      </c>
      <c r="I179" s="48" t="s">
        <v>933</v>
      </c>
      <c r="J179" s="48" t="s">
        <v>1013</v>
      </c>
      <c r="K179" s="48" t="s">
        <v>1014</v>
      </c>
    </row>
    <row r="180" spans="1:11" x14ac:dyDescent="0.3">
      <c r="A180" t="s">
        <v>991</v>
      </c>
      <c r="B180">
        <v>8.49</v>
      </c>
      <c r="C180">
        <v>9.5</v>
      </c>
      <c r="D180">
        <f>C180-B180</f>
        <v>1.0099999999999998</v>
      </c>
      <c r="E180" s="42">
        <f>D180/B180*100</f>
        <v>11.896348645465251</v>
      </c>
      <c r="F180">
        <v>1.36</v>
      </c>
      <c r="G180">
        <v>1.07</v>
      </c>
      <c r="I180">
        <v>44</v>
      </c>
      <c r="J180">
        <v>0.79</v>
      </c>
      <c r="K180" t="s">
        <v>1025</v>
      </c>
    </row>
    <row r="181" spans="1:11" x14ac:dyDescent="0.3">
      <c r="A181" t="s">
        <v>995</v>
      </c>
      <c r="B181">
        <v>18.600000000000001</v>
      </c>
      <c r="C181">
        <v>21.1</v>
      </c>
      <c r="D181">
        <f>C181-B181</f>
        <v>2.5</v>
      </c>
      <c r="E181" s="42">
        <f>D181/B181*100</f>
        <v>13.440860215053762</v>
      </c>
      <c r="F181">
        <v>3.6</v>
      </c>
      <c r="G181">
        <v>3.7</v>
      </c>
      <c r="I181">
        <v>19</v>
      </c>
      <c r="J181">
        <v>0.79</v>
      </c>
      <c r="K181" t="s">
        <v>1025</v>
      </c>
    </row>
    <row r="182" spans="1:11" x14ac:dyDescent="0.3">
      <c r="A182" t="s">
        <v>1002</v>
      </c>
      <c r="B182">
        <v>19.899999999999999</v>
      </c>
      <c r="C182">
        <v>26.9</v>
      </c>
      <c r="D182">
        <f t="shared" ref="D182:D183" si="53">C182-B182</f>
        <v>7</v>
      </c>
      <c r="E182" s="42">
        <f t="shared" ref="E182:E183" si="54">D182/B182*100</f>
        <v>35.175879396984925</v>
      </c>
      <c r="F182">
        <v>2.4739</v>
      </c>
      <c r="G182">
        <v>5.7723000000000004</v>
      </c>
      <c r="I182">
        <v>17</v>
      </c>
      <c r="J182">
        <v>0.79</v>
      </c>
      <c r="K182" t="s">
        <v>1025</v>
      </c>
    </row>
    <row r="183" spans="1:11" x14ac:dyDescent="0.3">
      <c r="A183" t="s">
        <v>1005</v>
      </c>
      <c r="B183">
        <v>23.1</v>
      </c>
      <c r="C183">
        <v>23.9</v>
      </c>
      <c r="D183">
        <f t="shared" si="53"/>
        <v>0.79999999999999716</v>
      </c>
      <c r="E183" s="42">
        <f t="shared" si="54"/>
        <v>3.4632034632034507</v>
      </c>
      <c r="F183">
        <v>3.3166000000000002</v>
      </c>
      <c r="G183">
        <v>3.3166000000000002</v>
      </c>
      <c r="I183">
        <v>11</v>
      </c>
      <c r="J183">
        <v>0.79</v>
      </c>
      <c r="K183" t="s">
        <v>1025</v>
      </c>
    </row>
    <row r="184" spans="1:11" s="53" customFormat="1" x14ac:dyDescent="0.3">
      <c r="A184" s="53" t="s">
        <v>157</v>
      </c>
      <c r="B184" s="80">
        <f>AVERAGE(B180:B183)</f>
        <v>17.522500000000001</v>
      </c>
      <c r="C184" s="80">
        <f>AVERAGE(C180:C183)</f>
        <v>20.350000000000001</v>
      </c>
      <c r="D184" s="80">
        <f t="shared" ref="D184:G184" si="55">AVERAGE(D180:D183)</f>
        <v>2.8274999999999992</v>
      </c>
      <c r="E184" s="80">
        <f t="shared" si="55"/>
        <v>15.994072930176847</v>
      </c>
      <c r="F184" s="80">
        <f t="shared" si="55"/>
        <v>2.6876249999999997</v>
      </c>
      <c r="G184" s="80">
        <f t="shared" si="55"/>
        <v>3.4647250000000005</v>
      </c>
      <c r="I184" s="53">
        <f>SUM(I180:I183)</f>
        <v>91</v>
      </c>
    </row>
    <row r="185" spans="1:11" s="48" customFormat="1" x14ac:dyDescent="0.3">
      <c r="A185" s="48" t="s">
        <v>158</v>
      </c>
      <c r="B185" s="59">
        <f>STDEV(B180:B183)</f>
        <v>6.3115786456321672</v>
      </c>
      <c r="C185" s="59">
        <f>STDEV(C180:C183)</f>
        <v>7.6111759932352001</v>
      </c>
      <c r="D185" s="59">
        <f t="shared" ref="D185:G185" si="56">STDEV(D180:D183)</f>
        <v>2.8827692126379691</v>
      </c>
      <c r="E185" s="59">
        <f t="shared" si="56"/>
        <v>13.518809469409501</v>
      </c>
      <c r="F185" s="59">
        <f t="shared" si="56"/>
        <v>1.0060325056875663</v>
      </c>
      <c r="G185" s="59">
        <f t="shared" si="56"/>
        <v>1.9267334660421156</v>
      </c>
    </row>
    <row r="188" spans="1:11" s="51" customFormat="1" x14ac:dyDescent="0.3">
      <c r="A188" s="53" t="s">
        <v>1027</v>
      </c>
      <c r="E188" s="81"/>
    </row>
    <row r="189" spans="1:11" s="48" customFormat="1" x14ac:dyDescent="0.3">
      <c r="A189" s="48" t="s">
        <v>1007</v>
      </c>
      <c r="B189" s="48" t="s">
        <v>1008</v>
      </c>
      <c r="C189" s="48" t="s">
        <v>1009</v>
      </c>
      <c r="D189" s="48" t="s">
        <v>1010</v>
      </c>
      <c r="E189" s="59" t="s">
        <v>1015</v>
      </c>
      <c r="F189" s="48" t="s">
        <v>1011</v>
      </c>
      <c r="G189" s="48" t="s">
        <v>1012</v>
      </c>
      <c r="I189" s="48" t="s">
        <v>933</v>
      </c>
      <c r="J189" s="48" t="s">
        <v>1013</v>
      </c>
      <c r="K189" s="48" t="s">
        <v>1014</v>
      </c>
    </row>
    <row r="190" spans="1:11" x14ac:dyDescent="0.3">
      <c r="A190" t="s">
        <v>975</v>
      </c>
      <c r="B190">
        <v>45.6</v>
      </c>
      <c r="C190">
        <v>48.3</v>
      </c>
      <c r="D190">
        <f>C190-B190</f>
        <v>2.6999999999999957</v>
      </c>
      <c r="E190" s="42">
        <f>D190/B190*100</f>
        <v>5.921052631578938</v>
      </c>
      <c r="F190">
        <v>4</v>
      </c>
      <c r="G190">
        <v>5.2</v>
      </c>
      <c r="I190">
        <v>11</v>
      </c>
      <c r="J190">
        <v>0.66900000000000004</v>
      </c>
    </row>
    <row r="191" spans="1:11" x14ac:dyDescent="0.3">
      <c r="A191" t="s">
        <v>936</v>
      </c>
      <c r="B191">
        <v>42.91</v>
      </c>
      <c r="C191">
        <v>45.49</v>
      </c>
      <c r="D191">
        <f t="shared" ref="D191:D205" si="57">C191-B191</f>
        <v>2.5800000000000054</v>
      </c>
      <c r="E191" s="42">
        <f t="shared" ref="E191:E205" si="58">D191/B191*100</f>
        <v>6.0125844791424043</v>
      </c>
      <c r="F191">
        <v>9.0140999999999991</v>
      </c>
      <c r="G191">
        <v>7.2504999999999997</v>
      </c>
      <c r="I191">
        <v>24</v>
      </c>
      <c r="J191">
        <v>0.8</v>
      </c>
    </row>
    <row r="192" spans="1:11" x14ac:dyDescent="0.3">
      <c r="A192" t="s">
        <v>977</v>
      </c>
      <c r="B192">
        <v>30.88</v>
      </c>
      <c r="C192">
        <v>34.43</v>
      </c>
      <c r="D192">
        <f t="shared" si="57"/>
        <v>3.5500000000000007</v>
      </c>
      <c r="E192" s="42">
        <f t="shared" si="58"/>
        <v>11.496113989637308</v>
      </c>
      <c r="F192" s="42">
        <v>4.21</v>
      </c>
      <c r="G192">
        <v>4.0999999999999996</v>
      </c>
      <c r="I192">
        <v>7</v>
      </c>
      <c r="J192">
        <v>0.8</v>
      </c>
    </row>
    <row r="193" spans="1:10" x14ac:dyDescent="0.3">
      <c r="A193" t="s">
        <v>978</v>
      </c>
      <c r="B193">
        <v>47.9</v>
      </c>
      <c r="C193">
        <v>48.9</v>
      </c>
      <c r="D193">
        <f t="shared" si="57"/>
        <v>1</v>
      </c>
      <c r="E193" s="42">
        <f t="shared" si="58"/>
        <v>2.0876826722338206</v>
      </c>
      <c r="F193" s="42">
        <v>8.1</v>
      </c>
      <c r="G193">
        <v>8.1999999999999993</v>
      </c>
      <c r="I193">
        <v>74</v>
      </c>
      <c r="J193">
        <v>0.8</v>
      </c>
    </row>
    <row r="194" spans="1:10" x14ac:dyDescent="0.3">
      <c r="A194" t="s">
        <v>1028</v>
      </c>
      <c r="B194">
        <v>29.98</v>
      </c>
      <c r="C194">
        <v>35.83</v>
      </c>
      <c r="D194">
        <f t="shared" si="57"/>
        <v>5.8499999999999979</v>
      </c>
      <c r="E194" s="42">
        <f t="shared" si="58"/>
        <v>19.513008672448294</v>
      </c>
      <c r="F194" s="42">
        <v>4.6500000000000004</v>
      </c>
      <c r="G194">
        <v>4.74</v>
      </c>
      <c r="I194">
        <v>9</v>
      </c>
      <c r="J194">
        <v>0.93</v>
      </c>
    </row>
    <row r="195" spans="1:10" x14ac:dyDescent="0.3">
      <c r="A195" t="s">
        <v>980</v>
      </c>
      <c r="B195">
        <v>27</v>
      </c>
      <c r="C195">
        <v>29.9</v>
      </c>
      <c r="D195">
        <f t="shared" si="57"/>
        <v>2.8999999999999986</v>
      </c>
      <c r="E195" s="42">
        <f t="shared" si="58"/>
        <v>10.740740740740735</v>
      </c>
      <c r="F195" s="42">
        <v>5.0999999999999996</v>
      </c>
      <c r="G195">
        <v>4.5</v>
      </c>
      <c r="I195">
        <v>16</v>
      </c>
      <c r="J195">
        <v>0.8</v>
      </c>
    </row>
    <row r="196" spans="1:10" x14ac:dyDescent="0.3">
      <c r="A196" t="s">
        <v>981</v>
      </c>
      <c r="B196">
        <v>56.8</v>
      </c>
      <c r="C196">
        <v>63.6</v>
      </c>
      <c r="D196">
        <f t="shared" si="57"/>
        <v>6.8000000000000043</v>
      </c>
      <c r="E196" s="42">
        <f t="shared" si="58"/>
        <v>11.971830985915501</v>
      </c>
      <c r="F196" s="42">
        <v>7</v>
      </c>
      <c r="G196">
        <v>4.7</v>
      </c>
      <c r="I196">
        <v>8</v>
      </c>
      <c r="J196">
        <v>0.8</v>
      </c>
    </row>
    <row r="197" spans="1:10" x14ac:dyDescent="0.3">
      <c r="A197" t="s">
        <v>938</v>
      </c>
      <c r="B197">
        <v>52.3</v>
      </c>
      <c r="C197">
        <v>58.1</v>
      </c>
      <c r="D197">
        <f t="shared" si="57"/>
        <v>5.8000000000000043</v>
      </c>
      <c r="E197" s="42">
        <f t="shared" si="58"/>
        <v>11.089866156787771</v>
      </c>
      <c r="F197" s="42">
        <v>6.2</v>
      </c>
      <c r="G197">
        <v>4.7</v>
      </c>
      <c r="I197">
        <v>9</v>
      </c>
      <c r="J197">
        <v>0.82</v>
      </c>
    </row>
    <row r="198" spans="1:10" x14ac:dyDescent="0.3">
      <c r="A198" t="s">
        <v>982</v>
      </c>
      <c r="B198">
        <v>36.299999999999997</v>
      </c>
      <c r="C198">
        <v>41.6</v>
      </c>
      <c r="D198">
        <f t="shared" si="57"/>
        <v>5.3000000000000043</v>
      </c>
      <c r="E198" s="42">
        <f t="shared" si="58"/>
        <v>14.60055096418734</v>
      </c>
      <c r="F198" s="42">
        <v>5.8207000000000004</v>
      </c>
      <c r="G198">
        <v>3.9685999999999999</v>
      </c>
      <c r="I198">
        <v>7</v>
      </c>
      <c r="J198">
        <v>0.8</v>
      </c>
    </row>
    <row r="199" spans="1:10" x14ac:dyDescent="0.3">
      <c r="A199" t="s">
        <v>939</v>
      </c>
      <c r="B199">
        <v>38.299999999999997</v>
      </c>
      <c r="C199">
        <v>41.4</v>
      </c>
      <c r="D199">
        <f t="shared" si="57"/>
        <v>3.1000000000000014</v>
      </c>
      <c r="E199" s="42">
        <f t="shared" si="58"/>
        <v>8.0939947780678896</v>
      </c>
      <c r="F199" s="42">
        <v>9.1</v>
      </c>
      <c r="G199">
        <v>8.9</v>
      </c>
      <c r="I199">
        <v>17</v>
      </c>
      <c r="J199">
        <v>0.78900000000000003</v>
      </c>
    </row>
    <row r="200" spans="1:10" x14ac:dyDescent="0.3">
      <c r="A200" t="s">
        <v>940</v>
      </c>
      <c r="B200">
        <v>37.470599999999997</v>
      </c>
      <c r="C200">
        <v>43.645899999999997</v>
      </c>
      <c r="D200">
        <f t="shared" si="57"/>
        <v>6.1753</v>
      </c>
      <c r="E200" s="42">
        <f t="shared" si="58"/>
        <v>16.480387290302264</v>
      </c>
      <c r="F200" s="42">
        <v>5.4039000000000001</v>
      </c>
      <c r="G200">
        <v>5.4034000000000004</v>
      </c>
      <c r="I200">
        <v>17</v>
      </c>
      <c r="J200">
        <v>0.85</v>
      </c>
    </row>
    <row r="201" spans="1:10" x14ac:dyDescent="0.3">
      <c r="A201" t="s">
        <v>983</v>
      </c>
      <c r="B201">
        <v>48.4</v>
      </c>
      <c r="C201">
        <v>53.1</v>
      </c>
      <c r="D201">
        <f t="shared" si="57"/>
        <v>4.7000000000000028</v>
      </c>
      <c r="E201" s="42">
        <f t="shared" si="58"/>
        <v>9.7107438016528995</v>
      </c>
      <c r="F201" s="42">
        <v>5</v>
      </c>
      <c r="G201">
        <v>5.0999999999999996</v>
      </c>
      <c r="I201">
        <v>12</v>
      </c>
      <c r="J201">
        <v>0.67</v>
      </c>
    </row>
    <row r="202" spans="1:10" x14ac:dyDescent="0.3">
      <c r="A202" t="s">
        <v>984</v>
      </c>
      <c r="B202">
        <v>21.5</v>
      </c>
      <c r="C202">
        <v>24.7</v>
      </c>
      <c r="D202">
        <f t="shared" si="57"/>
        <v>3.1999999999999993</v>
      </c>
      <c r="E202" s="42">
        <f t="shared" si="58"/>
        <v>14.883720930232554</v>
      </c>
      <c r="F202" s="42">
        <v>5.1439000000000004</v>
      </c>
      <c r="G202">
        <v>9.3080999999999996</v>
      </c>
      <c r="I202">
        <v>6</v>
      </c>
      <c r="J202">
        <v>0.8</v>
      </c>
    </row>
    <row r="203" spans="1:10" x14ac:dyDescent="0.3">
      <c r="A203" t="s">
        <v>985</v>
      </c>
      <c r="B203">
        <v>43.48</v>
      </c>
      <c r="C203">
        <v>44.95</v>
      </c>
      <c r="D203">
        <f t="shared" si="57"/>
        <v>1.470000000000006</v>
      </c>
      <c r="E203" s="42">
        <f t="shared" si="58"/>
        <v>3.380864765409398</v>
      </c>
      <c r="F203" s="42">
        <v>6.5006000000000004</v>
      </c>
      <c r="G203">
        <v>7.1638999999999999</v>
      </c>
      <c r="I203">
        <v>11</v>
      </c>
      <c r="J203">
        <v>0.8</v>
      </c>
    </row>
    <row r="204" spans="1:10" x14ac:dyDescent="0.3">
      <c r="A204" t="s">
        <v>986</v>
      </c>
      <c r="B204">
        <v>37.225000000000001</v>
      </c>
      <c r="C204">
        <v>38.89</v>
      </c>
      <c r="D204">
        <f t="shared" si="57"/>
        <v>1.6649999999999991</v>
      </c>
      <c r="E204" s="42">
        <f t="shared" si="58"/>
        <v>4.4728005372733355</v>
      </c>
      <c r="F204" s="42">
        <v>8.3336000000000006</v>
      </c>
      <c r="G204">
        <v>8.7200000000000006</v>
      </c>
      <c r="I204">
        <v>10</v>
      </c>
      <c r="J204">
        <v>0.86</v>
      </c>
    </row>
    <row r="205" spans="1:10" x14ac:dyDescent="0.3">
      <c r="A205" t="s">
        <v>987</v>
      </c>
      <c r="B205">
        <v>27.4</v>
      </c>
      <c r="C205">
        <v>29.5</v>
      </c>
      <c r="D205">
        <f t="shared" si="57"/>
        <v>2.1000000000000014</v>
      </c>
      <c r="E205" s="42">
        <f t="shared" si="58"/>
        <v>7.6642335766423413</v>
      </c>
      <c r="F205" s="42">
        <v>6.6332000000000004</v>
      </c>
      <c r="G205">
        <v>6.6332000000000004</v>
      </c>
      <c r="I205">
        <v>11</v>
      </c>
      <c r="J205">
        <v>0.8</v>
      </c>
    </row>
    <row r="206" spans="1:10" s="53" customFormat="1" x14ac:dyDescent="0.3">
      <c r="A206" s="53" t="s">
        <v>157</v>
      </c>
      <c r="B206" s="80">
        <f t="shared" ref="B206:G206" si="59">AVERAGE(B190:B205)</f>
        <v>38.965350000000001</v>
      </c>
      <c r="C206" s="80">
        <f t="shared" si="59"/>
        <v>42.645993750000002</v>
      </c>
      <c r="D206" s="80">
        <f t="shared" si="59"/>
        <v>3.6806437500000011</v>
      </c>
      <c r="E206" s="80">
        <f t="shared" si="59"/>
        <v>9.8825110607658004</v>
      </c>
      <c r="F206" s="80">
        <f t="shared" si="59"/>
        <v>6.2631250000000014</v>
      </c>
      <c r="G206" s="80">
        <f t="shared" si="59"/>
        <v>6.1617312499999999</v>
      </c>
      <c r="I206" s="53">
        <f>SUM(I190:I205)</f>
        <v>249</v>
      </c>
    </row>
    <row r="207" spans="1:10" s="48" customFormat="1" x14ac:dyDescent="0.3">
      <c r="A207" s="48" t="s">
        <v>158</v>
      </c>
      <c r="B207" s="59">
        <f t="shared" ref="B207:G207" si="60">STDEV(B190:B205)</f>
        <v>9.9517964187376666</v>
      </c>
      <c r="C207" s="59">
        <f t="shared" si="60"/>
        <v>10.522073813367689</v>
      </c>
      <c r="D207" s="59">
        <f t="shared" si="60"/>
        <v>1.8405549970842143</v>
      </c>
      <c r="E207" s="59">
        <f t="shared" si="60"/>
        <v>4.9249565045121892</v>
      </c>
      <c r="F207" s="59">
        <f t="shared" si="60"/>
        <v>1.6551186267656608</v>
      </c>
      <c r="G207" s="59">
        <f t="shared" si="60"/>
        <v>1.8484748104743927</v>
      </c>
    </row>
    <row r="209" spans="1:11" s="51" customFormat="1" x14ac:dyDescent="0.3">
      <c r="A209" s="53" t="s">
        <v>1026</v>
      </c>
      <c r="E209" s="81"/>
    </row>
    <row r="210" spans="1:11" s="48" customFormat="1" x14ac:dyDescent="0.3">
      <c r="A210" s="48" t="s">
        <v>1007</v>
      </c>
      <c r="B210" s="48" t="s">
        <v>1008</v>
      </c>
      <c r="C210" s="48" t="s">
        <v>1009</v>
      </c>
      <c r="D210" s="48" t="s">
        <v>1010</v>
      </c>
      <c r="E210" s="59" t="s">
        <v>1015</v>
      </c>
      <c r="F210" s="48" t="s">
        <v>1011</v>
      </c>
      <c r="G210" s="48" t="s">
        <v>1012</v>
      </c>
      <c r="I210" s="48" t="s">
        <v>933</v>
      </c>
      <c r="J210" s="48" t="s">
        <v>1013</v>
      </c>
      <c r="K210" s="48" t="s">
        <v>1014</v>
      </c>
    </row>
    <row r="211" spans="1:11" x14ac:dyDescent="0.3">
      <c r="A211" t="s">
        <v>988</v>
      </c>
      <c r="B211">
        <v>41.1</v>
      </c>
      <c r="C211">
        <v>43.9</v>
      </c>
      <c r="D211">
        <f>C211-B211</f>
        <v>2.7999999999999972</v>
      </c>
      <c r="E211" s="42">
        <f>D211/B211*100</f>
        <v>6.8126520681265141</v>
      </c>
      <c r="F211" s="42">
        <v>6.1</v>
      </c>
      <c r="G211">
        <v>5.7</v>
      </c>
      <c r="I211">
        <v>9</v>
      </c>
      <c r="J211">
        <v>0.47699999999999998</v>
      </c>
    </row>
    <row r="212" spans="1:11" x14ac:dyDescent="0.3">
      <c r="A212" t="s">
        <v>989</v>
      </c>
      <c r="B212">
        <v>33.56</v>
      </c>
      <c r="C212">
        <v>39.840000000000003</v>
      </c>
      <c r="D212">
        <f t="shared" ref="D212:D226" si="61">C212-B212</f>
        <v>6.2800000000000011</v>
      </c>
      <c r="E212" s="42">
        <f t="shared" ref="E212:E226" si="62">D212/B212*100</f>
        <v>18.712753277711563</v>
      </c>
      <c r="F212" s="42">
        <v>9.4419000000000004</v>
      </c>
      <c r="G212">
        <v>10.0604</v>
      </c>
      <c r="I212">
        <v>17</v>
      </c>
      <c r="J212">
        <v>0.79</v>
      </c>
    </row>
    <row r="213" spans="1:11" x14ac:dyDescent="0.3">
      <c r="A213" t="s">
        <v>992</v>
      </c>
      <c r="B213">
        <v>27.48</v>
      </c>
      <c r="C213">
        <v>30.78</v>
      </c>
      <c r="D213">
        <f t="shared" si="61"/>
        <v>3.3000000000000007</v>
      </c>
      <c r="E213" s="42">
        <f t="shared" si="62"/>
        <v>12.008733624454152</v>
      </c>
      <c r="F213" s="42">
        <v>3.8</v>
      </c>
      <c r="G213">
        <v>4.51</v>
      </c>
      <c r="I213">
        <v>7</v>
      </c>
      <c r="J213">
        <v>0.79</v>
      </c>
    </row>
    <row r="214" spans="1:11" x14ac:dyDescent="0.3">
      <c r="A214" t="s">
        <v>993</v>
      </c>
      <c r="B214">
        <v>43.1</v>
      </c>
      <c r="C214">
        <v>44.1</v>
      </c>
      <c r="D214">
        <f t="shared" si="61"/>
        <v>1</v>
      </c>
      <c r="E214" s="42">
        <f t="shared" si="62"/>
        <v>2.3201856148491879</v>
      </c>
      <c r="F214" s="42">
        <v>10.1</v>
      </c>
      <c r="G214">
        <v>9.4</v>
      </c>
      <c r="I214">
        <v>22</v>
      </c>
      <c r="J214">
        <v>0.79</v>
      </c>
    </row>
    <row r="215" spans="1:11" x14ac:dyDescent="0.3">
      <c r="A215" t="s">
        <v>994</v>
      </c>
      <c r="B215">
        <v>26.25</v>
      </c>
      <c r="C215">
        <v>30.47</v>
      </c>
      <c r="D215">
        <f t="shared" si="61"/>
        <v>4.2199999999999989</v>
      </c>
      <c r="E215" s="42">
        <f t="shared" si="62"/>
        <v>16.076190476190472</v>
      </c>
      <c r="F215" s="42">
        <v>7.19</v>
      </c>
      <c r="G215">
        <v>8.4600000000000009</v>
      </c>
      <c r="I215">
        <v>10</v>
      </c>
      <c r="J215">
        <v>0.93</v>
      </c>
    </row>
    <row r="216" spans="1:11" x14ac:dyDescent="0.3">
      <c r="A216" t="s">
        <v>995</v>
      </c>
      <c r="B216">
        <v>18.600000000000001</v>
      </c>
      <c r="C216">
        <v>21.1</v>
      </c>
      <c r="D216">
        <f t="shared" si="61"/>
        <v>2.5</v>
      </c>
      <c r="E216" s="42">
        <f t="shared" si="62"/>
        <v>13.440860215053762</v>
      </c>
      <c r="F216" s="42">
        <v>3.6</v>
      </c>
      <c r="G216">
        <v>3.7</v>
      </c>
      <c r="I216">
        <v>19</v>
      </c>
      <c r="J216">
        <v>0.79</v>
      </c>
    </row>
    <row r="217" spans="1:11" x14ac:dyDescent="0.3">
      <c r="A217" t="s">
        <v>996</v>
      </c>
      <c r="B217">
        <v>42.5</v>
      </c>
      <c r="C217">
        <v>46.2</v>
      </c>
      <c r="D217">
        <f t="shared" si="61"/>
        <v>3.7000000000000028</v>
      </c>
      <c r="E217" s="42">
        <f t="shared" si="62"/>
        <v>8.7058823529411828</v>
      </c>
      <c r="F217" s="42">
        <v>2.9</v>
      </c>
      <c r="G217">
        <v>3</v>
      </c>
      <c r="I217">
        <v>8</v>
      </c>
      <c r="J217">
        <v>0.79</v>
      </c>
    </row>
    <row r="218" spans="1:11" x14ac:dyDescent="0.3">
      <c r="A218" t="s">
        <v>997</v>
      </c>
      <c r="B218">
        <v>39.5</v>
      </c>
      <c r="C218">
        <v>43.1</v>
      </c>
      <c r="D218">
        <f t="shared" si="61"/>
        <v>3.6000000000000014</v>
      </c>
      <c r="E218" s="42">
        <f t="shared" si="62"/>
        <v>9.1139240506329156</v>
      </c>
      <c r="F218" s="42">
        <v>4.8</v>
      </c>
      <c r="G218">
        <v>5.8</v>
      </c>
      <c r="I218">
        <v>11</v>
      </c>
      <c r="J218">
        <v>0.82</v>
      </c>
    </row>
    <row r="219" spans="1:11" x14ac:dyDescent="0.3">
      <c r="A219" t="s">
        <v>998</v>
      </c>
      <c r="B219">
        <v>32.5</v>
      </c>
      <c r="C219">
        <v>36.4</v>
      </c>
      <c r="D219">
        <f t="shared" si="61"/>
        <v>3.8999999999999986</v>
      </c>
      <c r="E219" s="42">
        <f t="shared" si="62"/>
        <v>11.999999999999995</v>
      </c>
      <c r="F219" s="42">
        <v>4.2426000000000004</v>
      </c>
      <c r="G219">
        <v>3.677</v>
      </c>
      <c r="I219">
        <v>8</v>
      </c>
      <c r="J219">
        <v>0.79</v>
      </c>
    </row>
    <row r="220" spans="1:11" x14ac:dyDescent="0.3">
      <c r="A220" t="s">
        <v>999</v>
      </c>
      <c r="B220">
        <v>31.7</v>
      </c>
      <c r="C220">
        <v>34.700000000000003</v>
      </c>
      <c r="D220">
        <f t="shared" si="61"/>
        <v>3.0000000000000036</v>
      </c>
      <c r="E220" s="42">
        <f t="shared" si="62"/>
        <v>9.4637223974763529</v>
      </c>
      <c r="F220" s="42">
        <v>4.5999999999999996</v>
      </c>
      <c r="G220">
        <v>5.2</v>
      </c>
      <c r="I220">
        <v>18</v>
      </c>
      <c r="J220">
        <v>0.72199999999999998</v>
      </c>
    </row>
    <row r="221" spans="1:11" x14ac:dyDescent="0.3">
      <c r="A221" t="s">
        <v>1000</v>
      </c>
      <c r="B221">
        <v>36</v>
      </c>
      <c r="C221">
        <v>40.795000000000002</v>
      </c>
      <c r="D221">
        <f t="shared" si="61"/>
        <v>4.7950000000000017</v>
      </c>
      <c r="E221" s="42">
        <f t="shared" si="62"/>
        <v>13.31944444444445</v>
      </c>
      <c r="F221" s="42">
        <v>4.4721000000000002</v>
      </c>
      <c r="G221">
        <v>5.1271000000000004</v>
      </c>
      <c r="I221">
        <v>14</v>
      </c>
      <c r="J221">
        <v>0.91</v>
      </c>
    </row>
    <row r="222" spans="1:11" x14ac:dyDescent="0.3">
      <c r="A222" t="s">
        <v>1001</v>
      </c>
      <c r="B222">
        <v>43.7</v>
      </c>
      <c r="C222">
        <v>46.7</v>
      </c>
      <c r="D222">
        <f t="shared" si="61"/>
        <v>3</v>
      </c>
      <c r="E222" s="42">
        <f t="shared" si="62"/>
        <v>6.8649885583524028</v>
      </c>
      <c r="F222" s="42">
        <v>3.3</v>
      </c>
      <c r="G222">
        <v>5</v>
      </c>
      <c r="I222">
        <v>10</v>
      </c>
      <c r="J222">
        <v>0.66</v>
      </c>
    </row>
    <row r="223" spans="1:11" x14ac:dyDescent="0.3">
      <c r="A223" t="s">
        <v>1002</v>
      </c>
      <c r="B223">
        <v>19.899999999999999</v>
      </c>
      <c r="C223">
        <v>26.9</v>
      </c>
      <c r="D223">
        <f t="shared" si="61"/>
        <v>7</v>
      </c>
      <c r="E223" s="42">
        <f t="shared" si="62"/>
        <v>35.175879396984925</v>
      </c>
      <c r="F223" s="42">
        <v>2.4739</v>
      </c>
      <c r="G223">
        <v>5.7723000000000004</v>
      </c>
      <c r="I223">
        <v>17</v>
      </c>
      <c r="J223">
        <v>0.79</v>
      </c>
    </row>
    <row r="224" spans="1:11" x14ac:dyDescent="0.3">
      <c r="A224" t="s">
        <v>1003</v>
      </c>
      <c r="B224">
        <v>39.56</v>
      </c>
      <c r="C224">
        <v>42.55</v>
      </c>
      <c r="D224">
        <f t="shared" si="61"/>
        <v>2.9899999999999949</v>
      </c>
      <c r="E224" s="42">
        <f t="shared" si="62"/>
        <v>7.5581395348837077</v>
      </c>
      <c r="F224" s="42">
        <v>6.9885999999999999</v>
      </c>
      <c r="G224">
        <v>3.8896000000000002</v>
      </c>
      <c r="I224">
        <v>10</v>
      </c>
      <c r="J224">
        <v>0.79</v>
      </c>
    </row>
    <row r="225" spans="1:11" x14ac:dyDescent="0.3">
      <c r="A225" t="s">
        <v>1004</v>
      </c>
      <c r="B225">
        <v>28.06</v>
      </c>
      <c r="C225">
        <v>29.91</v>
      </c>
      <c r="D225">
        <f t="shared" si="61"/>
        <v>1.8500000000000014</v>
      </c>
      <c r="E225" s="42">
        <f t="shared" si="62"/>
        <v>6.5930149679258783</v>
      </c>
      <c r="F225" s="42">
        <v>5.5624000000000002</v>
      </c>
      <c r="G225">
        <v>5.93</v>
      </c>
      <c r="I225">
        <v>14</v>
      </c>
      <c r="J225">
        <v>0.88</v>
      </c>
    </row>
    <row r="226" spans="1:11" x14ac:dyDescent="0.3">
      <c r="A226" t="s">
        <v>1005</v>
      </c>
      <c r="B226">
        <v>23.1</v>
      </c>
      <c r="C226">
        <v>23.9</v>
      </c>
      <c r="D226">
        <f t="shared" si="61"/>
        <v>0.79999999999999716</v>
      </c>
      <c r="E226" s="42">
        <f t="shared" si="62"/>
        <v>3.4632034632034507</v>
      </c>
      <c r="F226" s="42">
        <v>3.3166000000000002</v>
      </c>
      <c r="G226">
        <v>3.3166000000000002</v>
      </c>
      <c r="I226">
        <v>11</v>
      </c>
      <c r="J226">
        <v>0.79</v>
      </c>
    </row>
    <row r="227" spans="1:11" s="53" customFormat="1" x14ac:dyDescent="0.3">
      <c r="A227" s="53" t="s">
        <v>157</v>
      </c>
      <c r="B227" s="80">
        <f t="shared" ref="B227:G227" si="63">AVERAGE(B211:B226)</f>
        <v>32.913125000000001</v>
      </c>
      <c r="C227" s="80">
        <f t="shared" si="63"/>
        <v>36.334062499999995</v>
      </c>
      <c r="D227" s="80">
        <f t="shared" si="63"/>
        <v>3.4209375</v>
      </c>
      <c r="E227" s="80">
        <f t="shared" si="63"/>
        <v>11.351848402701933</v>
      </c>
      <c r="F227" s="80">
        <f t="shared" si="63"/>
        <v>5.1805062499999996</v>
      </c>
      <c r="G227" s="80">
        <f t="shared" si="63"/>
        <v>5.5339375000000004</v>
      </c>
      <c r="I227" s="53">
        <f>SUM(I211:I226)</f>
        <v>205</v>
      </c>
    </row>
    <row r="228" spans="1:11" s="48" customFormat="1" x14ac:dyDescent="0.3">
      <c r="A228" s="48" t="s">
        <v>158</v>
      </c>
      <c r="B228" s="59">
        <f t="shared" ref="B228:G228" si="64">STDEV(B211:B226)</f>
        <v>8.3514188165844168</v>
      </c>
      <c r="C228" s="59">
        <f t="shared" si="64"/>
        <v>8.2616058202486933</v>
      </c>
      <c r="D228" s="59">
        <f t="shared" si="64"/>
        <v>1.6499779985906891</v>
      </c>
      <c r="E228" s="59">
        <f t="shared" si="64"/>
        <v>7.7042189098142675</v>
      </c>
      <c r="F228" s="59">
        <f t="shared" si="64"/>
        <v>2.2577780990666474</v>
      </c>
      <c r="G228" s="59">
        <f t="shared" si="64"/>
        <v>2.109858992405258</v>
      </c>
    </row>
    <row r="230" spans="1:11" s="51" customFormat="1" x14ac:dyDescent="0.3">
      <c r="A230" s="53" t="s">
        <v>1029</v>
      </c>
      <c r="E230" s="81"/>
    </row>
    <row r="231" spans="1:11" s="48" customFormat="1" x14ac:dyDescent="0.3">
      <c r="A231" s="48" t="s">
        <v>1007</v>
      </c>
      <c r="B231" s="48" t="s">
        <v>1008</v>
      </c>
      <c r="C231" s="48" t="s">
        <v>1009</v>
      </c>
      <c r="D231" s="48" t="s">
        <v>1010</v>
      </c>
      <c r="E231" s="59" t="s">
        <v>1015</v>
      </c>
      <c r="F231" s="48" t="s">
        <v>1011</v>
      </c>
      <c r="G231" s="48" t="s">
        <v>1012</v>
      </c>
      <c r="I231" s="48" t="s">
        <v>933</v>
      </c>
      <c r="J231" s="48" t="s">
        <v>1013</v>
      </c>
      <c r="K231" s="48" t="s">
        <v>1014</v>
      </c>
    </row>
    <row r="232" spans="1:11" x14ac:dyDescent="0.3">
      <c r="A232" t="s">
        <v>936</v>
      </c>
      <c r="B232">
        <v>3.49</v>
      </c>
      <c r="C232">
        <v>3.68</v>
      </c>
      <c r="D232">
        <f>C232-B232</f>
        <v>0.18999999999999995</v>
      </c>
      <c r="E232" s="42">
        <f>D232/B232*100</f>
        <v>5.4441260744985653</v>
      </c>
      <c r="F232" s="42">
        <v>0.63690000000000002</v>
      </c>
      <c r="G232">
        <v>0.73480000000000001</v>
      </c>
      <c r="I232">
        <v>24</v>
      </c>
      <c r="J232">
        <v>0.8</v>
      </c>
    </row>
    <row r="233" spans="1:11" x14ac:dyDescent="0.3">
      <c r="A233" t="s">
        <v>937</v>
      </c>
      <c r="B233">
        <v>3.41</v>
      </c>
      <c r="C233">
        <v>4.2</v>
      </c>
      <c r="D233">
        <f t="shared" ref="D233:D238" si="65">C233-B233</f>
        <v>0.79</v>
      </c>
      <c r="E233" s="42">
        <f t="shared" ref="E233:E238" si="66">D233/B233*100</f>
        <v>23.167155425219939</v>
      </c>
      <c r="F233" s="42">
        <v>0.79</v>
      </c>
      <c r="G233">
        <v>0.75</v>
      </c>
      <c r="I233">
        <v>6</v>
      </c>
      <c r="J233">
        <v>0.8</v>
      </c>
    </row>
    <row r="234" spans="1:11" x14ac:dyDescent="0.3">
      <c r="A234" t="s">
        <v>938</v>
      </c>
      <c r="B234">
        <v>4178</v>
      </c>
      <c r="C234">
        <v>4594</v>
      </c>
      <c r="D234">
        <f t="shared" si="65"/>
        <v>416</v>
      </c>
      <c r="E234" s="42">
        <f t="shared" si="66"/>
        <v>9.9569171852561027</v>
      </c>
      <c r="F234" s="42">
        <v>902</v>
      </c>
      <c r="G234">
        <v>782</v>
      </c>
      <c r="I234">
        <v>9</v>
      </c>
      <c r="J234">
        <v>0.82</v>
      </c>
    </row>
    <row r="235" spans="1:11" x14ac:dyDescent="0.3">
      <c r="A235" t="s">
        <v>939</v>
      </c>
      <c r="B235">
        <v>3.01</v>
      </c>
      <c r="C235">
        <v>3.28</v>
      </c>
      <c r="D235">
        <f t="shared" si="65"/>
        <v>0.27</v>
      </c>
      <c r="E235" s="42">
        <f t="shared" si="66"/>
        <v>8.9700996677740878</v>
      </c>
      <c r="F235" s="42">
        <v>0.56999999999999995</v>
      </c>
      <c r="G235">
        <v>0.53</v>
      </c>
      <c r="I235">
        <v>17</v>
      </c>
      <c r="J235">
        <v>0.78900000000000003</v>
      </c>
    </row>
    <row r="236" spans="1:11" x14ac:dyDescent="0.3">
      <c r="A236" t="s">
        <v>940</v>
      </c>
      <c r="B236">
        <v>2910.3294000000001</v>
      </c>
      <c r="C236">
        <v>3392.7518</v>
      </c>
      <c r="D236">
        <f t="shared" si="65"/>
        <v>482.42239999999993</v>
      </c>
      <c r="E236" s="42">
        <f t="shared" si="66"/>
        <v>16.576212988124297</v>
      </c>
      <c r="F236" s="42">
        <v>499.35730000000001</v>
      </c>
      <c r="G236">
        <v>494.13589999999999</v>
      </c>
      <c r="I236">
        <v>17</v>
      </c>
      <c r="J236">
        <v>0.85</v>
      </c>
    </row>
    <row r="237" spans="1:11" x14ac:dyDescent="0.3">
      <c r="A237" t="s">
        <v>987</v>
      </c>
      <c r="B237">
        <v>2595</v>
      </c>
      <c r="C237">
        <v>2796</v>
      </c>
      <c r="D237">
        <f t="shared" si="65"/>
        <v>201</v>
      </c>
      <c r="E237" s="42">
        <f t="shared" si="66"/>
        <v>7.7456647398843934</v>
      </c>
      <c r="F237">
        <v>454.38</v>
      </c>
      <c r="G237">
        <v>580.41</v>
      </c>
      <c r="I237">
        <v>11</v>
      </c>
      <c r="J237">
        <v>0.8</v>
      </c>
    </row>
    <row r="238" spans="1:11" x14ac:dyDescent="0.3">
      <c r="A238" t="s">
        <v>941</v>
      </c>
      <c r="B238">
        <v>3.58</v>
      </c>
      <c r="C238">
        <v>3.85</v>
      </c>
      <c r="D238">
        <f t="shared" si="65"/>
        <v>0.27</v>
      </c>
      <c r="E238" s="42">
        <f t="shared" si="66"/>
        <v>7.5418994413407825</v>
      </c>
      <c r="F238">
        <v>0.50270000000000004</v>
      </c>
      <c r="G238">
        <v>0.44979999999999998</v>
      </c>
      <c r="I238">
        <v>7</v>
      </c>
      <c r="J238">
        <v>0.8</v>
      </c>
    </row>
    <row r="239" spans="1:11" s="53" customFormat="1" x14ac:dyDescent="0.3">
      <c r="A239" s="53" t="s">
        <v>157</v>
      </c>
      <c r="B239" s="80">
        <f t="shared" ref="B239:G239" si="67">AVERAGE(B232:B238)</f>
        <v>1385.2599142857143</v>
      </c>
      <c r="C239" s="80">
        <f t="shared" si="67"/>
        <v>1542.5373999999999</v>
      </c>
      <c r="D239" s="80">
        <f t="shared" si="67"/>
        <v>157.27748571428569</v>
      </c>
      <c r="E239" s="80">
        <f t="shared" si="67"/>
        <v>11.343153646014022</v>
      </c>
      <c r="F239" s="80">
        <f t="shared" si="67"/>
        <v>265.46241428571432</v>
      </c>
      <c r="G239" s="80">
        <f t="shared" si="67"/>
        <v>265.57292857142858</v>
      </c>
      <c r="I239" s="53">
        <f>SUM(I232:I238)</f>
        <v>91</v>
      </c>
    </row>
    <row r="240" spans="1:11" s="48" customFormat="1" x14ac:dyDescent="0.3">
      <c r="A240" s="48" t="s">
        <v>158</v>
      </c>
      <c r="B240" s="59">
        <f t="shared" ref="B240:G240" si="68">STDEV(B232:B238)</f>
        <v>1790.1190225939499</v>
      </c>
      <c r="C240" s="59">
        <f t="shared" si="68"/>
        <v>1990.7001334083411</v>
      </c>
      <c r="D240" s="59">
        <f t="shared" si="68"/>
        <v>213.32124657173296</v>
      </c>
      <c r="E240" s="59">
        <f t="shared" si="68"/>
        <v>6.2840399838169265</v>
      </c>
      <c r="F240" s="59">
        <f t="shared" si="68"/>
        <v>359.66012915514847</v>
      </c>
      <c r="G240" s="59">
        <f t="shared" si="68"/>
        <v>341.28892420007185</v>
      </c>
    </row>
    <row r="242" spans="1:11" s="51" customFormat="1" x14ac:dyDescent="0.3">
      <c r="A242" s="53" t="s">
        <v>1030</v>
      </c>
      <c r="E242" s="81"/>
    </row>
    <row r="243" spans="1:11" s="48" customFormat="1" x14ac:dyDescent="0.3">
      <c r="A243" s="48" t="s">
        <v>1007</v>
      </c>
      <c r="B243" s="48" t="s">
        <v>1008</v>
      </c>
      <c r="C243" s="48" t="s">
        <v>1009</v>
      </c>
      <c r="D243" s="48" t="s">
        <v>1010</v>
      </c>
      <c r="E243" s="59" t="s">
        <v>1015</v>
      </c>
      <c r="F243" s="48" t="s">
        <v>1011</v>
      </c>
      <c r="G243" s="48" t="s">
        <v>1012</v>
      </c>
      <c r="I243" s="48" t="s">
        <v>933</v>
      </c>
      <c r="J243" s="48" t="s">
        <v>1013</v>
      </c>
      <c r="K243" s="48" t="s">
        <v>1014</v>
      </c>
    </row>
    <row r="244" spans="1:11" x14ac:dyDescent="0.3">
      <c r="A244" t="s">
        <v>989</v>
      </c>
      <c r="B244">
        <v>1.99</v>
      </c>
      <c r="C244">
        <v>2.37</v>
      </c>
      <c r="D244">
        <f>C244-B244</f>
        <v>0.38000000000000012</v>
      </c>
      <c r="E244" s="42">
        <f>D244/B244*100</f>
        <v>19.095477386934679</v>
      </c>
      <c r="F244" s="42">
        <v>0.45350000000000001</v>
      </c>
      <c r="G244">
        <v>0.49480000000000002</v>
      </c>
      <c r="I244">
        <v>17</v>
      </c>
      <c r="J244">
        <v>0.79</v>
      </c>
    </row>
    <row r="245" spans="1:11" x14ac:dyDescent="0.3">
      <c r="A245" t="s">
        <v>990</v>
      </c>
      <c r="B245">
        <v>2.15</v>
      </c>
      <c r="C245">
        <v>2.4900000000000002</v>
      </c>
      <c r="D245">
        <f t="shared" ref="D245:D250" si="69">C245-B245</f>
        <v>0.3400000000000003</v>
      </c>
      <c r="E245" s="42">
        <f t="shared" ref="E245:E250" si="70">D245/B245*100</f>
        <v>15.813953488372107</v>
      </c>
      <c r="F245" s="42">
        <v>0.42</v>
      </c>
      <c r="G245">
        <v>0.56999999999999995</v>
      </c>
      <c r="I245">
        <v>9</v>
      </c>
      <c r="J245">
        <v>0.79</v>
      </c>
    </row>
    <row r="246" spans="1:11" x14ac:dyDescent="0.3">
      <c r="A246" t="s">
        <v>997</v>
      </c>
      <c r="B246">
        <v>2327</v>
      </c>
      <c r="C246">
        <v>2512</v>
      </c>
      <c r="D246">
        <f t="shared" si="69"/>
        <v>185</v>
      </c>
      <c r="E246" s="42">
        <f t="shared" si="70"/>
        <v>7.9501504082509662</v>
      </c>
      <c r="F246" s="42">
        <v>526</v>
      </c>
      <c r="G246">
        <v>495</v>
      </c>
      <c r="I246">
        <v>11</v>
      </c>
      <c r="J246">
        <v>0.82</v>
      </c>
    </row>
    <row r="247" spans="1:11" x14ac:dyDescent="0.3">
      <c r="A247" t="s">
        <v>999</v>
      </c>
      <c r="B247">
        <v>2.08</v>
      </c>
      <c r="C247">
        <v>2.29</v>
      </c>
      <c r="D247">
        <f t="shared" si="69"/>
        <v>0.20999999999999996</v>
      </c>
      <c r="E247" s="42">
        <f t="shared" si="70"/>
        <v>10.096153846153843</v>
      </c>
      <c r="F247" s="42">
        <v>0.28999999999999998</v>
      </c>
      <c r="G247">
        <v>0.37</v>
      </c>
      <c r="I247">
        <v>18</v>
      </c>
      <c r="J247">
        <v>0.72199999999999998</v>
      </c>
    </row>
    <row r="248" spans="1:11" x14ac:dyDescent="0.3">
      <c r="A248" t="s">
        <v>1000</v>
      </c>
      <c r="B248">
        <v>2192.0700000000002</v>
      </c>
      <c r="C248">
        <v>2493.9</v>
      </c>
      <c r="D248">
        <f t="shared" si="69"/>
        <v>301.82999999999993</v>
      </c>
      <c r="E248" s="42">
        <f t="shared" si="70"/>
        <v>13.769177079199107</v>
      </c>
      <c r="F248" s="42">
        <v>223.7175</v>
      </c>
      <c r="G248">
        <v>237.3314</v>
      </c>
      <c r="I248">
        <v>14</v>
      </c>
      <c r="J248">
        <v>0.91</v>
      </c>
    </row>
    <row r="249" spans="1:11" x14ac:dyDescent="0.3">
      <c r="A249" t="s">
        <v>1005</v>
      </c>
      <c r="B249">
        <v>1873</v>
      </c>
      <c r="C249">
        <v>1926</v>
      </c>
      <c r="D249">
        <f t="shared" si="69"/>
        <v>53</v>
      </c>
      <c r="E249" s="42">
        <f t="shared" si="70"/>
        <v>2.8296849973304861</v>
      </c>
      <c r="F249" s="42">
        <v>152.56</v>
      </c>
      <c r="G249">
        <v>271.95999999999998</v>
      </c>
      <c r="I249">
        <v>11</v>
      </c>
      <c r="J249">
        <v>0.79</v>
      </c>
    </row>
    <row r="250" spans="1:11" x14ac:dyDescent="0.3">
      <c r="A250" t="s">
        <v>1006</v>
      </c>
      <c r="B250">
        <v>2.5499999999999998</v>
      </c>
      <c r="C250">
        <v>2.62</v>
      </c>
      <c r="D250">
        <f t="shared" si="69"/>
        <v>7.0000000000000284E-2</v>
      </c>
      <c r="E250" s="42">
        <f t="shared" si="70"/>
        <v>2.7450980392156978</v>
      </c>
      <c r="F250" s="42">
        <v>0.29099999999999998</v>
      </c>
      <c r="G250">
        <v>0.2117</v>
      </c>
      <c r="I250">
        <v>7</v>
      </c>
      <c r="J250">
        <v>0.79</v>
      </c>
    </row>
    <row r="251" spans="1:11" s="53" customFormat="1" x14ac:dyDescent="0.3">
      <c r="A251" s="53" t="s">
        <v>157</v>
      </c>
      <c r="B251" s="80">
        <f t="shared" ref="B251:G251" si="71">AVERAGE(B244:B250)</f>
        <v>914.40571428571434</v>
      </c>
      <c r="C251" s="80">
        <f t="shared" si="71"/>
        <v>991.66714285714284</v>
      </c>
      <c r="D251" s="80">
        <f t="shared" si="71"/>
        <v>77.261428571428581</v>
      </c>
      <c r="E251" s="80">
        <f t="shared" si="71"/>
        <v>10.328527892208127</v>
      </c>
      <c r="F251" s="80">
        <f t="shared" si="71"/>
        <v>129.10457142857143</v>
      </c>
      <c r="G251" s="80">
        <f t="shared" si="71"/>
        <v>143.70541428571428</v>
      </c>
      <c r="I251" s="53">
        <f>SUM(I244:I250)</f>
        <v>87</v>
      </c>
    </row>
    <row r="252" spans="1:11" s="48" customFormat="1" x14ac:dyDescent="0.3">
      <c r="A252" s="48" t="s">
        <v>158</v>
      </c>
      <c r="B252" s="59">
        <f t="shared" ref="B252:G252" si="72">STDEV(B244:B250)</f>
        <v>1145.664554175976</v>
      </c>
      <c r="C252" s="59">
        <f t="shared" si="72"/>
        <v>1248.6896518579558</v>
      </c>
      <c r="D252" s="59">
        <f t="shared" si="72"/>
        <v>119.96552246771726</v>
      </c>
      <c r="E252" s="59">
        <f t="shared" si="72"/>
        <v>6.3013106373841827</v>
      </c>
      <c r="F252" s="59">
        <f t="shared" si="72"/>
        <v>197.19900764761056</v>
      </c>
      <c r="G252" s="59">
        <f t="shared" si="72"/>
        <v>196.11028521586545</v>
      </c>
    </row>
    <row r="255" spans="1:11" s="51" customFormat="1" x14ac:dyDescent="0.3">
      <c r="A255" s="53" t="s">
        <v>1100</v>
      </c>
      <c r="E255" s="81"/>
    </row>
    <row r="256" spans="1:11" s="48" customFormat="1" x14ac:dyDescent="0.3">
      <c r="A256" s="48" t="s">
        <v>1007</v>
      </c>
      <c r="B256" s="48" t="s">
        <v>1008</v>
      </c>
      <c r="C256" s="48" t="s">
        <v>1009</v>
      </c>
      <c r="D256" s="48" t="s">
        <v>1010</v>
      </c>
      <c r="E256" s="59" t="s">
        <v>1015</v>
      </c>
      <c r="F256" s="48" t="s">
        <v>1011</v>
      </c>
      <c r="G256" s="48" t="s">
        <v>1012</v>
      </c>
      <c r="I256" s="48" t="s">
        <v>933</v>
      </c>
      <c r="J256" s="48" t="s">
        <v>1013</v>
      </c>
      <c r="K256" s="48" t="s">
        <v>1014</v>
      </c>
    </row>
    <row r="257" spans="1:11" x14ac:dyDescent="0.3">
      <c r="A257" t="s">
        <v>977</v>
      </c>
      <c r="B257">
        <v>11.3</v>
      </c>
      <c r="C257">
        <v>12.2</v>
      </c>
      <c r="D257">
        <f t="shared" ref="D257:D260" si="73">C257-B257</f>
        <v>0.89999999999999858</v>
      </c>
      <c r="E257" s="42">
        <f t="shared" ref="E257:E260" si="74">D257/B257*100</f>
        <v>7.9646017699114919</v>
      </c>
      <c r="F257">
        <v>4.0999999999999996</v>
      </c>
      <c r="G257">
        <v>3.6</v>
      </c>
      <c r="I257">
        <v>7</v>
      </c>
      <c r="J257" s="42">
        <v>0.80800000000000005</v>
      </c>
      <c r="K257" t="s">
        <v>1017</v>
      </c>
    </row>
    <row r="258" spans="1:11" x14ac:dyDescent="0.3">
      <c r="A258" t="s">
        <v>980</v>
      </c>
      <c r="B258">
        <v>180.3</v>
      </c>
      <c r="C258">
        <v>206.9</v>
      </c>
      <c r="D258">
        <f t="shared" si="73"/>
        <v>26.599999999999994</v>
      </c>
      <c r="E258" s="42">
        <f t="shared" si="74"/>
        <v>14.753189129229058</v>
      </c>
      <c r="F258">
        <v>30.1</v>
      </c>
      <c r="G258">
        <v>29.6</v>
      </c>
      <c r="I258">
        <v>16</v>
      </c>
      <c r="J258" s="42">
        <v>0.80800000000000005</v>
      </c>
      <c r="K258" t="s">
        <v>1017</v>
      </c>
    </row>
    <row r="259" spans="1:11" x14ac:dyDescent="0.3">
      <c r="A259" t="s">
        <v>987</v>
      </c>
      <c r="B259">
        <v>198</v>
      </c>
      <c r="C259">
        <v>229</v>
      </c>
      <c r="D259">
        <f t="shared" si="73"/>
        <v>31</v>
      </c>
      <c r="E259" s="42">
        <f t="shared" si="74"/>
        <v>15.656565656565657</v>
      </c>
      <c r="F259">
        <v>36.479999999999997</v>
      </c>
      <c r="G259">
        <v>39.799999999999997</v>
      </c>
      <c r="I259">
        <v>11</v>
      </c>
      <c r="J259" s="42">
        <v>0.81</v>
      </c>
      <c r="K259" t="s">
        <v>1017</v>
      </c>
    </row>
    <row r="260" spans="1:11" x14ac:dyDescent="0.3">
      <c r="A260" t="s">
        <v>941</v>
      </c>
      <c r="B260">
        <v>379</v>
      </c>
      <c r="C260">
        <v>419</v>
      </c>
      <c r="D260">
        <f t="shared" si="73"/>
        <v>40</v>
      </c>
      <c r="E260" s="42">
        <f t="shared" si="74"/>
        <v>10.554089709762533</v>
      </c>
      <c r="F260">
        <v>50.27</v>
      </c>
      <c r="G260">
        <v>60.85</v>
      </c>
      <c r="I260">
        <v>7</v>
      </c>
      <c r="J260" s="42">
        <v>0.80100000000000005</v>
      </c>
      <c r="K260" t="s">
        <v>1017</v>
      </c>
    </row>
    <row r="261" spans="1:11" s="53" customFormat="1" x14ac:dyDescent="0.3">
      <c r="A261" s="53" t="s">
        <v>157</v>
      </c>
      <c r="B261" s="80">
        <f t="shared" ref="B261:G261" si="75">AVERAGE(B257:B260)</f>
        <v>192.15</v>
      </c>
      <c r="C261" s="80">
        <f t="shared" si="75"/>
        <v>216.77500000000001</v>
      </c>
      <c r="D261" s="80">
        <f t="shared" si="75"/>
        <v>24.625</v>
      </c>
      <c r="E261" s="80">
        <f t="shared" si="75"/>
        <v>12.232111566367184</v>
      </c>
      <c r="F261" s="80">
        <f t="shared" si="75"/>
        <v>30.237500000000004</v>
      </c>
      <c r="G261" s="80">
        <f t="shared" si="75"/>
        <v>33.462499999999999</v>
      </c>
      <c r="H261" s="80"/>
      <c r="I261" s="53">
        <f>SUM(I257:I260)</f>
        <v>41</v>
      </c>
      <c r="J261" s="80"/>
      <c r="K261" s="80"/>
    </row>
    <row r="262" spans="1:11" s="48" customFormat="1" x14ac:dyDescent="0.3">
      <c r="A262" s="48" t="s">
        <v>158</v>
      </c>
      <c r="B262" s="59">
        <f t="shared" ref="B262:G262" si="76">STDEV(B257:B260)</f>
        <v>150.32663325793823</v>
      </c>
      <c r="C262" s="59">
        <f t="shared" si="76"/>
        <v>166.32583232919654</v>
      </c>
      <c r="D262" s="59">
        <f t="shared" si="76"/>
        <v>16.771081261107366</v>
      </c>
      <c r="E262" s="59">
        <f t="shared" si="76"/>
        <v>3.6106377602823825</v>
      </c>
      <c r="F262" s="59">
        <f t="shared" si="76"/>
        <v>19.351637958236676</v>
      </c>
      <c r="G262" s="59">
        <f t="shared" si="76"/>
        <v>23.783235517201327</v>
      </c>
      <c r="H262" s="59"/>
      <c r="I262" s="59"/>
      <c r="J262" s="59"/>
      <c r="K262" s="59"/>
    </row>
    <row r="264" spans="1:11" s="51" customFormat="1" x14ac:dyDescent="0.3">
      <c r="A264" s="53" t="s">
        <v>1101</v>
      </c>
      <c r="E264" s="81"/>
    </row>
    <row r="265" spans="1:11" s="48" customFormat="1" x14ac:dyDescent="0.3">
      <c r="A265" s="48" t="s">
        <v>1007</v>
      </c>
      <c r="B265" s="48" t="s">
        <v>1008</v>
      </c>
      <c r="C265" s="48" t="s">
        <v>1009</v>
      </c>
      <c r="D265" s="48" t="s">
        <v>1010</v>
      </c>
      <c r="E265" s="59" t="s">
        <v>1015</v>
      </c>
      <c r="F265" s="48" t="s">
        <v>1011</v>
      </c>
      <c r="G265" s="48" t="s">
        <v>1012</v>
      </c>
      <c r="I265" s="48" t="s">
        <v>933</v>
      </c>
      <c r="J265" s="48" t="s">
        <v>1013</v>
      </c>
      <c r="K265" s="48" t="s">
        <v>1014</v>
      </c>
    </row>
    <row r="266" spans="1:11" x14ac:dyDescent="0.3">
      <c r="A266" t="s">
        <v>992</v>
      </c>
      <c r="B266">
        <v>10</v>
      </c>
      <c r="C266">
        <v>11.8</v>
      </c>
      <c r="D266">
        <f t="shared" ref="D266:D269" si="77">C266-B266</f>
        <v>1.8000000000000007</v>
      </c>
      <c r="E266" s="42">
        <f t="shared" ref="E266:E269" si="78">D266/B266*100</f>
        <v>18.000000000000007</v>
      </c>
      <c r="F266">
        <v>0.6</v>
      </c>
      <c r="G266">
        <v>1.1000000000000001</v>
      </c>
      <c r="I266">
        <v>7</v>
      </c>
      <c r="J266" s="42">
        <v>0.84299999999999997</v>
      </c>
      <c r="K266" t="s">
        <v>1019</v>
      </c>
    </row>
    <row r="267" spans="1:11" x14ac:dyDescent="0.3">
      <c r="A267" t="s">
        <v>995</v>
      </c>
      <c r="B267">
        <v>92</v>
      </c>
      <c r="C267">
        <v>111.3</v>
      </c>
      <c r="D267">
        <f t="shared" si="77"/>
        <v>19.299999999999997</v>
      </c>
      <c r="E267" s="42">
        <f t="shared" si="78"/>
        <v>20.978260869565215</v>
      </c>
      <c r="F267">
        <v>18</v>
      </c>
      <c r="G267">
        <v>19.100000000000001</v>
      </c>
      <c r="I267">
        <v>19</v>
      </c>
      <c r="J267" s="42">
        <v>0.84299999999999997</v>
      </c>
      <c r="K267" t="s">
        <v>1019</v>
      </c>
    </row>
    <row r="268" spans="1:11" x14ac:dyDescent="0.3">
      <c r="A268" t="s">
        <v>1005</v>
      </c>
      <c r="B268">
        <v>145</v>
      </c>
      <c r="C268">
        <v>154</v>
      </c>
      <c r="D268">
        <f t="shared" si="77"/>
        <v>9</v>
      </c>
      <c r="E268" s="42">
        <f t="shared" si="78"/>
        <v>6.2068965517241379</v>
      </c>
      <c r="F268">
        <v>16.579999999999998</v>
      </c>
      <c r="G268">
        <v>26.53</v>
      </c>
      <c r="I268">
        <v>11</v>
      </c>
      <c r="J268" s="42">
        <v>0.84299999999999997</v>
      </c>
      <c r="K268" t="s">
        <v>1019</v>
      </c>
    </row>
    <row r="269" spans="1:11" x14ac:dyDescent="0.3">
      <c r="A269" t="s">
        <v>1006</v>
      </c>
      <c r="B269">
        <v>269</v>
      </c>
      <c r="C269">
        <v>298</v>
      </c>
      <c r="D269">
        <f t="shared" si="77"/>
        <v>29</v>
      </c>
      <c r="E269" s="42">
        <f t="shared" si="78"/>
        <v>10.780669144981413</v>
      </c>
      <c r="F269">
        <v>34.39</v>
      </c>
      <c r="G269">
        <v>39.69</v>
      </c>
      <c r="I269">
        <v>7</v>
      </c>
      <c r="J269" s="42">
        <v>0.88600000000000001</v>
      </c>
      <c r="K269" t="s">
        <v>1019</v>
      </c>
    </row>
    <row r="270" spans="1:11" s="53" customFormat="1" x14ac:dyDescent="0.3">
      <c r="A270" s="53" t="s">
        <v>157</v>
      </c>
      <c r="B270" s="80">
        <f t="shared" ref="B270:G270" si="79">AVERAGE(B266:B269)</f>
        <v>129</v>
      </c>
      <c r="C270" s="80">
        <f t="shared" si="79"/>
        <v>143.77500000000001</v>
      </c>
      <c r="D270" s="80">
        <f t="shared" si="79"/>
        <v>14.774999999999999</v>
      </c>
      <c r="E270" s="80">
        <f t="shared" si="79"/>
        <v>13.991456641567691</v>
      </c>
      <c r="F270" s="80">
        <f t="shared" si="79"/>
        <v>17.392499999999998</v>
      </c>
      <c r="G270" s="80">
        <f t="shared" si="79"/>
        <v>21.605</v>
      </c>
      <c r="H270" s="80"/>
      <c r="I270" s="53">
        <f>SUM(I266:I269)</f>
        <v>44</v>
      </c>
      <c r="J270" s="80"/>
      <c r="K270" s="80"/>
    </row>
    <row r="271" spans="1:11" s="48" customFormat="1" x14ac:dyDescent="0.3">
      <c r="A271" s="48" t="s">
        <v>158</v>
      </c>
      <c r="B271" s="59">
        <f t="shared" ref="B271:G271" si="80">STDEV(B266:B269)</f>
        <v>108.60632271342831</v>
      </c>
      <c r="C271" s="59">
        <f t="shared" si="80"/>
        <v>118.83030968570264</v>
      </c>
      <c r="D271" s="59">
        <f t="shared" si="80"/>
        <v>11.895762550869394</v>
      </c>
      <c r="E271" s="59">
        <f t="shared" si="80"/>
        <v>6.7278621001874459</v>
      </c>
      <c r="F271" s="59">
        <f t="shared" si="80"/>
        <v>13.80739264548766</v>
      </c>
      <c r="G271" s="59">
        <f t="shared" si="80"/>
        <v>16.104377251749497</v>
      </c>
      <c r="H271" s="59"/>
      <c r="I271" s="59"/>
      <c r="J271" s="59"/>
      <c r="K271" s="59"/>
    </row>
    <row r="273" spans="1:11" s="51" customFormat="1" x14ac:dyDescent="0.3">
      <c r="A273" s="53" t="s">
        <v>1102</v>
      </c>
      <c r="E273" s="81"/>
    </row>
    <row r="274" spans="1:11" s="48" customFormat="1" x14ac:dyDescent="0.3">
      <c r="A274" s="48" t="s">
        <v>1007</v>
      </c>
      <c r="B274" s="48" t="s">
        <v>1008</v>
      </c>
      <c r="C274" s="48" t="s">
        <v>1009</v>
      </c>
      <c r="D274" s="48" t="s">
        <v>1010</v>
      </c>
      <c r="E274" s="59" t="s">
        <v>1015</v>
      </c>
      <c r="F274" s="48" t="s">
        <v>1011</v>
      </c>
      <c r="G274" s="48" t="s">
        <v>1012</v>
      </c>
      <c r="I274" s="48" t="s">
        <v>933</v>
      </c>
      <c r="J274" s="48" t="s">
        <v>1013</v>
      </c>
      <c r="K274" s="48" t="s">
        <v>1014</v>
      </c>
    </row>
    <row r="275" spans="1:11" x14ac:dyDescent="0.3">
      <c r="A275" t="s">
        <v>978</v>
      </c>
      <c r="B275">
        <v>3.7</v>
      </c>
      <c r="C275">
        <v>3.9</v>
      </c>
      <c r="D275">
        <f t="shared" ref="D275:D276" si="81">C275-B275</f>
        <v>0.19999999999999973</v>
      </c>
      <c r="E275" s="42">
        <f t="shared" ref="E275:E276" si="82">D275/B275*100</f>
        <v>5.4054054054053982</v>
      </c>
      <c r="F275">
        <v>0.8</v>
      </c>
      <c r="G275">
        <v>0.8</v>
      </c>
      <c r="I275">
        <v>74</v>
      </c>
      <c r="J275" s="42">
        <v>0.80800000000000005</v>
      </c>
      <c r="K275" t="s">
        <v>1016</v>
      </c>
    </row>
    <row r="276" spans="1:11" x14ac:dyDescent="0.3">
      <c r="A276" t="s">
        <v>986</v>
      </c>
      <c r="B276">
        <v>253</v>
      </c>
      <c r="C276">
        <v>269</v>
      </c>
      <c r="D276">
        <f t="shared" si="81"/>
        <v>16</v>
      </c>
      <c r="E276" s="42">
        <f t="shared" si="82"/>
        <v>6.3241106719367588</v>
      </c>
      <c r="F276">
        <v>33.35</v>
      </c>
      <c r="G276">
        <v>30.71</v>
      </c>
      <c r="I276">
        <v>10</v>
      </c>
      <c r="J276" s="42">
        <v>0.81</v>
      </c>
      <c r="K276" t="s">
        <v>1016</v>
      </c>
    </row>
    <row r="277" spans="1:11" s="53" customFormat="1" x14ac:dyDescent="0.3">
      <c r="A277" s="53" t="s">
        <v>157</v>
      </c>
      <c r="B277" s="80">
        <f t="shared" ref="B277:G277" si="83">AVERAGE(B275:B276)</f>
        <v>128.35</v>
      </c>
      <c r="C277" s="80">
        <f t="shared" si="83"/>
        <v>136.44999999999999</v>
      </c>
      <c r="D277" s="80">
        <f t="shared" si="83"/>
        <v>8.1</v>
      </c>
      <c r="E277" s="80">
        <f t="shared" si="83"/>
        <v>5.8647580386710789</v>
      </c>
      <c r="F277" s="80">
        <f t="shared" si="83"/>
        <v>17.074999999999999</v>
      </c>
      <c r="G277" s="80">
        <f t="shared" si="83"/>
        <v>15.755000000000001</v>
      </c>
      <c r="H277" s="80"/>
      <c r="I277" s="53">
        <f>SUM(I275:I276)</f>
        <v>84</v>
      </c>
      <c r="J277" s="80"/>
      <c r="K277" s="80"/>
    </row>
    <row r="278" spans="1:11" s="48" customFormat="1" x14ac:dyDescent="0.3">
      <c r="A278" s="48" t="s">
        <v>158</v>
      </c>
      <c r="B278" s="59">
        <f t="shared" ref="B278:G278" si="84">STDEV(B275:B276)</f>
        <v>176.28172054980629</v>
      </c>
      <c r="C278" s="59">
        <f t="shared" si="84"/>
        <v>187.45400769255377</v>
      </c>
      <c r="D278" s="59">
        <f t="shared" si="84"/>
        <v>11.172287142747452</v>
      </c>
      <c r="E278" s="59">
        <f t="shared" si="84"/>
        <v>0.64962272387611963</v>
      </c>
      <c r="F278" s="59">
        <f t="shared" si="84"/>
        <v>23.016325727622128</v>
      </c>
      <c r="G278" s="59">
        <f t="shared" si="84"/>
        <v>21.149563825289636</v>
      </c>
      <c r="H278" s="59"/>
      <c r="I278" s="59"/>
      <c r="J278" s="59"/>
      <c r="K278" s="59"/>
    </row>
    <row r="280" spans="1:11" s="51" customFormat="1" x14ac:dyDescent="0.3">
      <c r="A280" s="53" t="s">
        <v>1103</v>
      </c>
      <c r="E280" s="81"/>
    </row>
    <row r="281" spans="1:11" s="48" customFormat="1" x14ac:dyDescent="0.3">
      <c r="A281" s="48" t="s">
        <v>1007</v>
      </c>
      <c r="B281" s="48" t="s">
        <v>1008</v>
      </c>
      <c r="C281" s="48" t="s">
        <v>1009</v>
      </c>
      <c r="D281" s="48" t="s">
        <v>1010</v>
      </c>
      <c r="E281" s="59" t="s">
        <v>1015</v>
      </c>
      <c r="F281" s="48" t="s">
        <v>1011</v>
      </c>
      <c r="G281" s="48" t="s">
        <v>1012</v>
      </c>
      <c r="I281" s="48" t="s">
        <v>933</v>
      </c>
      <c r="J281" s="48" t="s">
        <v>1013</v>
      </c>
      <c r="K281" s="48" t="s">
        <v>1014</v>
      </c>
    </row>
    <row r="282" spans="1:11" x14ac:dyDescent="0.3">
      <c r="A282" t="s">
        <v>993</v>
      </c>
      <c r="B282">
        <v>3.2</v>
      </c>
      <c r="C282">
        <v>3.4</v>
      </c>
      <c r="D282">
        <f t="shared" ref="D282:D283" si="85">C282-B282</f>
        <v>0.19999999999999973</v>
      </c>
      <c r="E282" s="42">
        <f t="shared" ref="E282:E283" si="86">D282/B282*100</f>
        <v>6.249999999999992</v>
      </c>
      <c r="F282">
        <v>0.9</v>
      </c>
      <c r="G282">
        <v>0.9</v>
      </c>
      <c r="I282">
        <v>22</v>
      </c>
      <c r="J282" s="42">
        <v>0.84299999999999997</v>
      </c>
      <c r="K282" t="s">
        <v>1018</v>
      </c>
    </row>
    <row r="283" spans="1:11" x14ac:dyDescent="0.3">
      <c r="A283" t="s">
        <v>1004</v>
      </c>
      <c r="B283">
        <v>167.14</v>
      </c>
      <c r="C283">
        <v>190</v>
      </c>
      <c r="D283">
        <f t="shared" si="85"/>
        <v>22.860000000000014</v>
      </c>
      <c r="E283" s="42">
        <f t="shared" si="86"/>
        <v>13.677156874476495</v>
      </c>
      <c r="F283">
        <v>33.15</v>
      </c>
      <c r="G283">
        <v>41.51</v>
      </c>
      <c r="I283">
        <v>14</v>
      </c>
      <c r="J283" s="42">
        <v>0.73899999999999999</v>
      </c>
      <c r="K283" t="s">
        <v>1018</v>
      </c>
    </row>
    <row r="284" spans="1:11" s="53" customFormat="1" x14ac:dyDescent="0.3">
      <c r="A284" s="53" t="s">
        <v>157</v>
      </c>
      <c r="B284" s="80">
        <f t="shared" ref="B284:G284" si="87">AVERAGE(B282:B283)</f>
        <v>85.169999999999987</v>
      </c>
      <c r="C284" s="80">
        <f t="shared" si="87"/>
        <v>96.7</v>
      </c>
      <c r="D284" s="80">
        <f t="shared" si="87"/>
        <v>11.530000000000006</v>
      </c>
      <c r="E284" s="80">
        <f t="shared" si="87"/>
        <v>9.9635784372382439</v>
      </c>
      <c r="F284" s="80">
        <f t="shared" si="87"/>
        <v>17.024999999999999</v>
      </c>
      <c r="G284" s="80">
        <f t="shared" si="87"/>
        <v>21.204999999999998</v>
      </c>
      <c r="H284" s="80"/>
      <c r="I284" s="53">
        <f>SUM(I282:I283)</f>
        <v>36</v>
      </c>
      <c r="J284" s="80"/>
      <c r="K284" s="80"/>
    </row>
    <row r="285" spans="1:11" s="48" customFormat="1" x14ac:dyDescent="0.3">
      <c r="A285" s="48" t="s">
        <v>158</v>
      </c>
      <c r="B285" s="59">
        <f t="shared" ref="B285:G285" si="88">STDEV(B282:B283)</f>
        <v>115.92308570772261</v>
      </c>
      <c r="C285" s="59">
        <f t="shared" si="88"/>
        <v>131.94612536940974</v>
      </c>
      <c r="D285" s="59">
        <f t="shared" si="88"/>
        <v>16.023039661687175</v>
      </c>
      <c r="E285" s="59">
        <f t="shared" si="88"/>
        <v>5.2517929908786156</v>
      </c>
      <c r="F285" s="59">
        <f t="shared" si="88"/>
        <v>22.804193693266154</v>
      </c>
      <c r="G285" s="59">
        <f t="shared" si="88"/>
        <v>28.715606383985694</v>
      </c>
      <c r="H285" s="59"/>
      <c r="I285" s="59"/>
      <c r="J285" s="59"/>
      <c r="K285" s="59"/>
    </row>
    <row r="287" spans="1:11" s="51" customFormat="1" x14ac:dyDescent="0.3">
      <c r="A287" s="53" t="s">
        <v>1104</v>
      </c>
      <c r="E287" s="81"/>
    </row>
    <row r="288" spans="1:11" s="48" customFormat="1" x14ac:dyDescent="0.3">
      <c r="A288" s="48" t="s">
        <v>1007</v>
      </c>
      <c r="B288" s="48" t="s">
        <v>1008</v>
      </c>
      <c r="C288" s="48" t="s">
        <v>1009</v>
      </c>
      <c r="D288" s="48" t="s">
        <v>1010</v>
      </c>
      <c r="E288" s="59" t="s">
        <v>1015</v>
      </c>
      <c r="F288" s="48" t="s">
        <v>1011</v>
      </c>
      <c r="G288" s="48" t="s">
        <v>1012</v>
      </c>
      <c r="I288" s="48" t="s">
        <v>933</v>
      </c>
      <c r="J288" s="48" t="s">
        <v>1013</v>
      </c>
      <c r="K288" s="48" t="s">
        <v>1014</v>
      </c>
    </row>
    <row r="289" spans="1:11" x14ac:dyDescent="0.3">
      <c r="A289" t="s">
        <v>1105</v>
      </c>
      <c r="B289">
        <v>336</v>
      </c>
      <c r="C289">
        <v>341</v>
      </c>
      <c r="D289">
        <f t="shared" ref="D289:D290" si="89">C289-B289</f>
        <v>5</v>
      </c>
      <c r="E289" s="42">
        <f t="shared" ref="E289:E290" si="90">D289/B289*100</f>
        <v>1.4880952380952379</v>
      </c>
      <c r="F289">
        <v>31</v>
      </c>
      <c r="G289">
        <v>25</v>
      </c>
      <c r="I289">
        <v>9</v>
      </c>
      <c r="J289" s="42">
        <v>0.71799999999999997</v>
      </c>
      <c r="K289" t="s">
        <v>1084</v>
      </c>
    </row>
    <row r="290" spans="1:11" x14ac:dyDescent="0.3">
      <c r="A290" t="s">
        <v>938</v>
      </c>
      <c r="B290">
        <v>330</v>
      </c>
      <c r="C290">
        <v>342</v>
      </c>
      <c r="D290">
        <f t="shared" si="89"/>
        <v>12</v>
      </c>
      <c r="E290" s="42">
        <f t="shared" si="90"/>
        <v>3.6363636363636362</v>
      </c>
      <c r="F290">
        <v>59</v>
      </c>
      <c r="G290">
        <v>61</v>
      </c>
      <c r="I290">
        <v>9</v>
      </c>
      <c r="J290" s="42">
        <v>0.90400000000000003</v>
      </c>
      <c r="K290" t="s">
        <v>1084</v>
      </c>
    </row>
    <row r="291" spans="1:11" s="53" customFormat="1" x14ac:dyDescent="0.3">
      <c r="A291" s="53" t="s">
        <v>157</v>
      </c>
      <c r="B291" s="80">
        <f t="shared" ref="B291:G291" si="91">AVERAGE(B289:B290)</f>
        <v>333</v>
      </c>
      <c r="C291" s="80">
        <f t="shared" si="91"/>
        <v>341.5</v>
      </c>
      <c r="D291" s="80">
        <f t="shared" si="91"/>
        <v>8.5</v>
      </c>
      <c r="E291" s="80">
        <f t="shared" si="91"/>
        <v>2.562229437229437</v>
      </c>
      <c r="F291" s="80">
        <f t="shared" si="91"/>
        <v>45</v>
      </c>
      <c r="G291" s="80">
        <f t="shared" si="91"/>
        <v>43</v>
      </c>
      <c r="H291" s="80"/>
      <c r="I291" s="53">
        <f>SUM(I289:I290)</f>
        <v>18</v>
      </c>
      <c r="J291" s="80"/>
      <c r="K291" s="80"/>
    </row>
    <row r="292" spans="1:11" s="48" customFormat="1" x14ac:dyDescent="0.3">
      <c r="A292" s="48" t="s">
        <v>158</v>
      </c>
      <c r="B292" s="59">
        <f t="shared" ref="B292:G292" si="92">STDEV(B289:B290)</f>
        <v>4.2426406871192848</v>
      </c>
      <c r="C292" s="59">
        <f t="shared" si="92"/>
        <v>0.70710678118654757</v>
      </c>
      <c r="D292" s="59">
        <f t="shared" si="92"/>
        <v>4.9497474683058327</v>
      </c>
      <c r="E292" s="59">
        <f t="shared" si="92"/>
        <v>1.5190551522243474</v>
      </c>
      <c r="F292" s="59">
        <f t="shared" si="92"/>
        <v>19.798989873223331</v>
      </c>
      <c r="G292" s="59">
        <f t="shared" si="92"/>
        <v>25.45584412271571</v>
      </c>
      <c r="H292" s="59"/>
      <c r="I292" s="59"/>
      <c r="J292" s="59"/>
      <c r="K292" s="59"/>
    </row>
    <row r="294" spans="1:11" s="51" customFormat="1" x14ac:dyDescent="0.3">
      <c r="A294" s="53" t="s">
        <v>1106</v>
      </c>
      <c r="E294" s="81"/>
    </row>
    <row r="295" spans="1:11" s="48" customFormat="1" x14ac:dyDescent="0.3">
      <c r="A295" s="48" t="s">
        <v>1007</v>
      </c>
      <c r="B295" s="48" t="s">
        <v>1008</v>
      </c>
      <c r="C295" s="48" t="s">
        <v>1009</v>
      </c>
      <c r="D295" s="48" t="s">
        <v>1010</v>
      </c>
      <c r="E295" s="59" t="s">
        <v>1015</v>
      </c>
      <c r="F295" s="48" t="s">
        <v>1011</v>
      </c>
      <c r="G295" s="48" t="s">
        <v>1012</v>
      </c>
      <c r="I295" s="48" t="s">
        <v>933</v>
      </c>
      <c r="J295" s="48" t="s">
        <v>1013</v>
      </c>
      <c r="K295" s="48" t="s">
        <v>1014</v>
      </c>
    </row>
    <row r="296" spans="1:11" x14ac:dyDescent="0.3">
      <c r="A296" t="s">
        <v>1107</v>
      </c>
      <c r="B296">
        <v>243</v>
      </c>
      <c r="C296">
        <v>253</v>
      </c>
      <c r="D296">
        <f t="shared" ref="D296:D297" si="93">C296-B296</f>
        <v>10</v>
      </c>
      <c r="E296" s="42">
        <f t="shared" ref="E296:E297" si="94">D296/B296*100</f>
        <v>4.1152263374485596</v>
      </c>
      <c r="F296">
        <v>20</v>
      </c>
      <c r="G296">
        <v>19</v>
      </c>
      <c r="I296">
        <v>8</v>
      </c>
      <c r="J296" s="42">
        <v>0.84199999999999997</v>
      </c>
      <c r="K296" t="s">
        <v>1085</v>
      </c>
    </row>
    <row r="297" spans="1:11" x14ac:dyDescent="0.3">
      <c r="A297" t="s">
        <v>997</v>
      </c>
      <c r="B297">
        <v>172</v>
      </c>
      <c r="C297">
        <v>188</v>
      </c>
      <c r="D297">
        <f t="shared" si="93"/>
        <v>16</v>
      </c>
      <c r="E297" s="42">
        <f t="shared" si="94"/>
        <v>9.3023255813953494</v>
      </c>
      <c r="F297">
        <v>45</v>
      </c>
      <c r="G297">
        <v>41</v>
      </c>
      <c r="I297">
        <v>11</v>
      </c>
      <c r="J297" s="42">
        <v>0.90400000000000003</v>
      </c>
      <c r="K297" t="s">
        <v>1085</v>
      </c>
    </row>
    <row r="298" spans="1:11" s="53" customFormat="1" x14ac:dyDescent="0.3">
      <c r="A298" s="53" t="s">
        <v>157</v>
      </c>
      <c r="B298" s="80">
        <f t="shared" ref="B298:G298" si="95">AVERAGE(B296:B297)</f>
        <v>207.5</v>
      </c>
      <c r="C298" s="80">
        <f t="shared" si="95"/>
        <v>220.5</v>
      </c>
      <c r="D298" s="80">
        <f t="shared" si="95"/>
        <v>13</v>
      </c>
      <c r="E298" s="80">
        <f t="shared" si="95"/>
        <v>6.7087759594219545</v>
      </c>
      <c r="F298" s="80">
        <f t="shared" si="95"/>
        <v>32.5</v>
      </c>
      <c r="G298" s="80">
        <f t="shared" si="95"/>
        <v>30</v>
      </c>
      <c r="H298" s="80"/>
      <c r="I298" s="53">
        <f>SUM(I296:I297)</f>
        <v>19</v>
      </c>
      <c r="J298" s="80"/>
      <c r="K298" s="80"/>
    </row>
    <row r="299" spans="1:11" s="48" customFormat="1" x14ac:dyDescent="0.3">
      <c r="A299" s="48" t="s">
        <v>158</v>
      </c>
      <c r="B299" s="59">
        <f t="shared" ref="B299:G299" si="96">STDEV(B296:B297)</f>
        <v>50.204581464244875</v>
      </c>
      <c r="C299" s="59">
        <f t="shared" si="96"/>
        <v>45.961940777125591</v>
      </c>
      <c r="D299" s="59">
        <f t="shared" si="96"/>
        <v>4.2426406871192848</v>
      </c>
      <c r="E299" s="59">
        <f t="shared" si="96"/>
        <v>3.6678330500823875</v>
      </c>
      <c r="F299" s="59">
        <f t="shared" si="96"/>
        <v>17.677669529663689</v>
      </c>
      <c r="G299" s="59">
        <f t="shared" si="96"/>
        <v>15.556349186104045</v>
      </c>
      <c r="H299" s="59"/>
      <c r="I299" s="59"/>
      <c r="J299" s="59"/>
      <c r="K299" s="59"/>
    </row>
    <row r="302" spans="1:11" s="51" customFormat="1" x14ac:dyDescent="0.3">
      <c r="A302" s="53" t="s">
        <v>1108</v>
      </c>
      <c r="E302" s="81"/>
    </row>
    <row r="303" spans="1:11" s="48" customFormat="1" x14ac:dyDescent="0.3">
      <c r="A303" s="48" t="s">
        <v>1007</v>
      </c>
      <c r="B303" s="48" t="s">
        <v>1008</v>
      </c>
      <c r="C303" s="48" t="s">
        <v>1009</v>
      </c>
      <c r="D303" s="48" t="s">
        <v>1010</v>
      </c>
      <c r="E303" s="59" t="s">
        <v>1015</v>
      </c>
      <c r="F303" s="48" t="s">
        <v>1011</v>
      </c>
      <c r="G303" s="48" t="s">
        <v>1012</v>
      </c>
      <c r="I303" s="48" t="s">
        <v>933</v>
      </c>
      <c r="J303" s="48" t="s">
        <v>1013</v>
      </c>
      <c r="K303" s="48" t="s">
        <v>1014</v>
      </c>
    </row>
    <row r="304" spans="1:11" x14ac:dyDescent="0.3">
      <c r="A304" t="s">
        <v>976</v>
      </c>
      <c r="B304">
        <v>9.6999999999999993</v>
      </c>
      <c r="C304">
        <v>11.47</v>
      </c>
      <c r="D304">
        <f>C304-B304</f>
        <v>1.7700000000000014</v>
      </c>
      <c r="E304" s="42">
        <f>D304/B304*100</f>
        <v>18.247422680412388</v>
      </c>
      <c r="F304" s="42">
        <v>1.1200000000000001</v>
      </c>
      <c r="G304">
        <v>1.83</v>
      </c>
      <c r="I304">
        <v>11</v>
      </c>
      <c r="J304">
        <v>0.81</v>
      </c>
      <c r="K304" t="s">
        <v>1109</v>
      </c>
    </row>
    <row r="305" spans="1:11" x14ac:dyDescent="0.3">
      <c r="A305" t="s">
        <v>978</v>
      </c>
      <c r="B305">
        <v>47.9</v>
      </c>
      <c r="C305">
        <v>48.9</v>
      </c>
      <c r="D305">
        <f t="shared" ref="D305:D314" si="97">C305-B305</f>
        <v>1</v>
      </c>
      <c r="E305" s="42">
        <f t="shared" ref="E305:E314" si="98">D305/B305*100</f>
        <v>2.0876826722338206</v>
      </c>
      <c r="F305" s="42">
        <v>8.1</v>
      </c>
      <c r="G305">
        <v>8.1999999999999993</v>
      </c>
      <c r="I305">
        <v>74</v>
      </c>
      <c r="J305">
        <v>0.81</v>
      </c>
      <c r="K305" t="s">
        <v>1109</v>
      </c>
    </row>
    <row r="306" spans="1:11" x14ac:dyDescent="0.3">
      <c r="A306" t="s">
        <v>979</v>
      </c>
      <c r="B306">
        <v>29.98</v>
      </c>
      <c r="C306">
        <v>35.83</v>
      </c>
      <c r="D306">
        <f t="shared" si="97"/>
        <v>5.8499999999999979</v>
      </c>
      <c r="E306" s="42">
        <f t="shared" si="98"/>
        <v>19.513008672448294</v>
      </c>
      <c r="F306" s="42">
        <v>4.6500000000000004</v>
      </c>
      <c r="G306">
        <v>4.74</v>
      </c>
      <c r="I306">
        <v>9</v>
      </c>
      <c r="J306">
        <v>0.92700000000000005</v>
      </c>
      <c r="K306" t="s">
        <v>1109</v>
      </c>
    </row>
    <row r="307" spans="1:11" x14ac:dyDescent="0.3">
      <c r="A307" t="s">
        <v>980</v>
      </c>
      <c r="B307">
        <v>27</v>
      </c>
      <c r="C307">
        <v>29.9</v>
      </c>
      <c r="D307">
        <f t="shared" si="97"/>
        <v>2.8999999999999986</v>
      </c>
      <c r="E307" s="42">
        <f t="shared" si="98"/>
        <v>10.740740740740735</v>
      </c>
      <c r="F307" s="42">
        <v>5.0999999999999996</v>
      </c>
      <c r="G307">
        <v>4.5</v>
      </c>
      <c r="I307">
        <v>16</v>
      </c>
      <c r="J307">
        <v>0.81</v>
      </c>
      <c r="K307" t="s">
        <v>1109</v>
      </c>
    </row>
    <row r="308" spans="1:11" x14ac:dyDescent="0.3">
      <c r="A308" t="s">
        <v>938</v>
      </c>
      <c r="B308">
        <v>52.3</v>
      </c>
      <c r="C308">
        <v>58.1</v>
      </c>
      <c r="D308">
        <f t="shared" si="97"/>
        <v>5.8000000000000043</v>
      </c>
      <c r="E308" s="42">
        <f t="shared" si="98"/>
        <v>11.089866156787771</v>
      </c>
      <c r="F308" s="42">
        <v>6.2</v>
      </c>
      <c r="G308">
        <v>4.7</v>
      </c>
      <c r="I308">
        <v>9</v>
      </c>
      <c r="J308">
        <v>0.82</v>
      </c>
      <c r="K308" t="s">
        <v>1109</v>
      </c>
    </row>
    <row r="309" spans="1:11" x14ac:dyDescent="0.3">
      <c r="A309" t="s">
        <v>940</v>
      </c>
      <c r="B309">
        <v>37.470599999999997</v>
      </c>
      <c r="C309">
        <v>43.645899999999997</v>
      </c>
      <c r="D309">
        <f t="shared" si="97"/>
        <v>6.1753</v>
      </c>
      <c r="E309" s="42">
        <f t="shared" si="98"/>
        <v>16.480387290302264</v>
      </c>
      <c r="F309" s="42">
        <v>5.4039000000000001</v>
      </c>
      <c r="G309">
        <v>5.4034000000000004</v>
      </c>
      <c r="I309">
        <v>17</v>
      </c>
      <c r="J309">
        <v>0.85</v>
      </c>
      <c r="K309" t="s">
        <v>1109</v>
      </c>
    </row>
    <row r="310" spans="1:11" x14ac:dyDescent="0.3">
      <c r="A310" t="s">
        <v>983</v>
      </c>
      <c r="B310">
        <v>48.4</v>
      </c>
      <c r="C310">
        <v>53.1</v>
      </c>
      <c r="D310">
        <f t="shared" si="97"/>
        <v>4.7000000000000028</v>
      </c>
      <c r="E310" s="42">
        <f t="shared" si="98"/>
        <v>9.7107438016528995</v>
      </c>
      <c r="F310" s="42">
        <v>5</v>
      </c>
      <c r="G310">
        <v>5.0999999999999996</v>
      </c>
      <c r="I310">
        <v>12</v>
      </c>
      <c r="J310">
        <v>0.67</v>
      </c>
      <c r="K310" t="s">
        <v>1109</v>
      </c>
    </row>
    <row r="311" spans="1:11" x14ac:dyDescent="0.3">
      <c r="A311" t="s">
        <v>984</v>
      </c>
      <c r="B311">
        <v>21.5</v>
      </c>
      <c r="C311">
        <v>24.7</v>
      </c>
      <c r="D311">
        <f t="shared" si="97"/>
        <v>3.1999999999999993</v>
      </c>
      <c r="E311" s="42">
        <f t="shared" si="98"/>
        <v>14.883720930232554</v>
      </c>
      <c r="F311" s="42">
        <v>5.1439000000000004</v>
      </c>
      <c r="G311">
        <v>9.3080999999999996</v>
      </c>
      <c r="I311">
        <v>6</v>
      </c>
      <c r="J311">
        <v>0.81</v>
      </c>
      <c r="K311" t="s">
        <v>1109</v>
      </c>
    </row>
    <row r="312" spans="1:11" x14ac:dyDescent="0.3">
      <c r="A312" t="s">
        <v>1110</v>
      </c>
      <c r="B312">
        <v>36.729999999999997</v>
      </c>
      <c r="C312">
        <v>38.65</v>
      </c>
      <c r="D312">
        <f t="shared" si="97"/>
        <v>1.9200000000000017</v>
      </c>
      <c r="E312" s="42">
        <f t="shared" si="98"/>
        <v>5.2273346038660549</v>
      </c>
      <c r="F312" s="42">
        <v>9.42</v>
      </c>
      <c r="G312">
        <v>9.1</v>
      </c>
      <c r="I312">
        <v>5</v>
      </c>
      <c r="J312">
        <v>0.86</v>
      </c>
      <c r="K312" t="s">
        <v>1109</v>
      </c>
    </row>
    <row r="313" spans="1:11" x14ac:dyDescent="0.3">
      <c r="A313" t="s">
        <v>987</v>
      </c>
      <c r="B313">
        <v>27.4</v>
      </c>
      <c r="C313">
        <v>29.5</v>
      </c>
      <c r="D313">
        <f t="shared" si="97"/>
        <v>2.1000000000000014</v>
      </c>
      <c r="E313" s="42">
        <f t="shared" si="98"/>
        <v>7.6642335766423413</v>
      </c>
      <c r="F313" s="42">
        <v>6.6332000000000004</v>
      </c>
      <c r="G313">
        <v>6.6332000000000004</v>
      </c>
      <c r="I313">
        <v>11</v>
      </c>
      <c r="J313">
        <v>0.81</v>
      </c>
      <c r="K313" t="s">
        <v>1109</v>
      </c>
    </row>
    <row r="314" spans="1:11" x14ac:dyDescent="0.3">
      <c r="A314" t="s">
        <v>941</v>
      </c>
      <c r="B314">
        <v>3.58</v>
      </c>
      <c r="C314">
        <v>3.85</v>
      </c>
      <c r="D314">
        <f t="shared" si="97"/>
        <v>0.27</v>
      </c>
      <c r="E314" s="42">
        <f t="shared" si="98"/>
        <v>7.5418994413407825</v>
      </c>
      <c r="F314" s="42">
        <v>0.50270000000000004</v>
      </c>
      <c r="G314">
        <v>0.44979999999999998</v>
      </c>
      <c r="I314">
        <v>7</v>
      </c>
      <c r="J314">
        <v>0.81</v>
      </c>
      <c r="K314" t="s">
        <v>1109</v>
      </c>
    </row>
    <row r="315" spans="1:11" s="53" customFormat="1" x14ac:dyDescent="0.3">
      <c r="A315" s="53" t="s">
        <v>157</v>
      </c>
      <c r="B315" s="80">
        <f t="shared" ref="B315:G315" si="99">AVERAGE(B304:B314)</f>
        <v>31.087327272727268</v>
      </c>
      <c r="C315" s="80">
        <f t="shared" si="99"/>
        <v>34.331445454545452</v>
      </c>
      <c r="D315" s="80">
        <f t="shared" si="99"/>
        <v>3.244118181818183</v>
      </c>
      <c r="E315" s="80">
        <f t="shared" si="99"/>
        <v>11.198821869696356</v>
      </c>
      <c r="F315" s="80">
        <f t="shared" si="99"/>
        <v>5.2066999999999997</v>
      </c>
      <c r="G315" s="80">
        <f t="shared" si="99"/>
        <v>5.4513181818181815</v>
      </c>
      <c r="H315" s="80"/>
      <c r="I315" s="53">
        <f>SUM(I304:I314)</f>
        <v>177</v>
      </c>
      <c r="J315" s="80"/>
      <c r="K315" s="80"/>
    </row>
    <row r="316" spans="1:11" s="48" customFormat="1" x14ac:dyDescent="0.3">
      <c r="A316" s="48" t="s">
        <v>158</v>
      </c>
      <c r="B316" s="59">
        <f t="shared" ref="B316:G316" si="100">STDEV(B304:B314)</f>
        <v>15.628417955064485</v>
      </c>
      <c r="C316" s="59">
        <f t="shared" si="100"/>
        <v>16.806575409128634</v>
      </c>
      <c r="D316" s="59">
        <f t="shared" si="100"/>
        <v>2.0801850767747467</v>
      </c>
      <c r="E316" s="59">
        <f t="shared" si="100"/>
        <v>5.5430667473245405</v>
      </c>
      <c r="F316" s="59">
        <f t="shared" si="100"/>
        <v>2.6149611499982179</v>
      </c>
      <c r="G316" s="59">
        <f t="shared" si="100"/>
        <v>2.781547237354844</v>
      </c>
      <c r="H316" s="59"/>
      <c r="I316" s="59"/>
      <c r="J316" s="59"/>
      <c r="K316" s="59"/>
    </row>
    <row r="318" spans="1:11" s="51" customFormat="1" x14ac:dyDescent="0.3">
      <c r="A318" s="53" t="s">
        <v>1111</v>
      </c>
      <c r="E318" s="81"/>
    </row>
    <row r="319" spans="1:11" s="48" customFormat="1" x14ac:dyDescent="0.3">
      <c r="A319" s="48" t="s">
        <v>1007</v>
      </c>
      <c r="B319" s="48" t="s">
        <v>1008</v>
      </c>
      <c r="C319" s="48" t="s">
        <v>1009</v>
      </c>
      <c r="D319" s="48" t="s">
        <v>1010</v>
      </c>
      <c r="E319" s="59" t="s">
        <v>1015</v>
      </c>
      <c r="F319" s="48" t="s">
        <v>1011</v>
      </c>
      <c r="G319" s="48" t="s">
        <v>1012</v>
      </c>
      <c r="I319" s="48" t="s">
        <v>933</v>
      </c>
      <c r="J319" s="48" t="s">
        <v>1013</v>
      </c>
      <c r="K319" s="48" t="s">
        <v>1014</v>
      </c>
    </row>
    <row r="320" spans="1:11" x14ac:dyDescent="0.3">
      <c r="A320" t="s">
        <v>991</v>
      </c>
      <c r="B320">
        <v>8.49</v>
      </c>
      <c r="C320">
        <v>9.5</v>
      </c>
      <c r="D320">
        <f>C320-B320</f>
        <v>1.0099999999999998</v>
      </c>
      <c r="E320" s="42">
        <f>D320/B320*100</f>
        <v>11.896348645465251</v>
      </c>
      <c r="F320" s="42">
        <v>1.36</v>
      </c>
      <c r="G320" s="42">
        <v>1.07</v>
      </c>
      <c r="I320">
        <v>44</v>
      </c>
      <c r="J320">
        <v>0.79</v>
      </c>
      <c r="K320" t="s">
        <v>1112</v>
      </c>
    </row>
    <row r="321" spans="1:11" x14ac:dyDescent="0.3">
      <c r="A321" t="s">
        <v>993</v>
      </c>
      <c r="B321">
        <v>43.1</v>
      </c>
      <c r="C321">
        <v>44.1</v>
      </c>
      <c r="D321">
        <f t="shared" ref="D321:D330" si="101">C321-B321</f>
        <v>1</v>
      </c>
      <c r="E321" s="42">
        <f t="shared" ref="E321:E330" si="102">D321/B321*100</f>
        <v>2.3201856148491879</v>
      </c>
      <c r="F321" s="42">
        <v>10.1</v>
      </c>
      <c r="G321" s="42">
        <v>9.4</v>
      </c>
      <c r="I321">
        <v>22</v>
      </c>
      <c r="J321">
        <v>0.79</v>
      </c>
      <c r="K321" t="s">
        <v>1112</v>
      </c>
    </row>
    <row r="322" spans="1:11" x14ac:dyDescent="0.3">
      <c r="A322" t="s">
        <v>994</v>
      </c>
      <c r="B322">
        <v>26.25</v>
      </c>
      <c r="C322">
        <v>30.47</v>
      </c>
      <c r="D322">
        <f t="shared" si="101"/>
        <v>4.2199999999999989</v>
      </c>
      <c r="E322" s="42">
        <f t="shared" si="102"/>
        <v>16.076190476190472</v>
      </c>
      <c r="F322" s="42">
        <v>7.19</v>
      </c>
      <c r="G322" s="42">
        <v>8.4600000000000009</v>
      </c>
      <c r="I322">
        <v>10</v>
      </c>
      <c r="J322">
        <v>0.92700000000000005</v>
      </c>
      <c r="K322" t="s">
        <v>1112</v>
      </c>
    </row>
    <row r="323" spans="1:11" x14ac:dyDescent="0.3">
      <c r="A323" t="s">
        <v>995</v>
      </c>
      <c r="B323">
        <v>18.600000000000001</v>
      </c>
      <c r="C323">
        <v>21.1</v>
      </c>
      <c r="D323">
        <f t="shared" si="101"/>
        <v>2.5</v>
      </c>
      <c r="E323" s="42">
        <f t="shared" si="102"/>
        <v>13.440860215053762</v>
      </c>
      <c r="F323" s="42">
        <v>3.6</v>
      </c>
      <c r="G323" s="42">
        <v>3.7</v>
      </c>
      <c r="I323">
        <v>19</v>
      </c>
      <c r="J323">
        <v>0.79</v>
      </c>
      <c r="K323" t="s">
        <v>1112</v>
      </c>
    </row>
    <row r="324" spans="1:11" x14ac:dyDescent="0.3">
      <c r="A324" t="s">
        <v>997</v>
      </c>
      <c r="B324">
        <v>39.5</v>
      </c>
      <c r="C324">
        <v>43.1</v>
      </c>
      <c r="D324">
        <f t="shared" si="101"/>
        <v>3.6000000000000014</v>
      </c>
      <c r="E324" s="42">
        <f t="shared" si="102"/>
        <v>9.1139240506329156</v>
      </c>
      <c r="F324" s="42">
        <v>4.8</v>
      </c>
      <c r="G324" s="42">
        <v>5.8</v>
      </c>
      <c r="I324">
        <v>11</v>
      </c>
      <c r="J324">
        <v>0.82</v>
      </c>
      <c r="K324" t="s">
        <v>1112</v>
      </c>
    </row>
    <row r="325" spans="1:11" x14ac:dyDescent="0.3">
      <c r="A325" t="s">
        <v>1000</v>
      </c>
      <c r="B325">
        <v>36</v>
      </c>
      <c r="C325">
        <v>40.795000000000002</v>
      </c>
      <c r="D325">
        <f t="shared" si="101"/>
        <v>4.7950000000000017</v>
      </c>
      <c r="E325" s="42">
        <f t="shared" si="102"/>
        <v>13.31944444444445</v>
      </c>
      <c r="F325" s="42">
        <v>4.4721000000000002</v>
      </c>
      <c r="G325" s="42">
        <v>5.1271000000000004</v>
      </c>
      <c r="I325">
        <v>14</v>
      </c>
      <c r="J325">
        <v>0.91</v>
      </c>
      <c r="K325" t="s">
        <v>1112</v>
      </c>
    </row>
    <row r="326" spans="1:11" x14ac:dyDescent="0.3">
      <c r="A326" t="s">
        <v>1001</v>
      </c>
      <c r="B326">
        <v>43.7</v>
      </c>
      <c r="C326">
        <v>46.7</v>
      </c>
      <c r="D326">
        <f t="shared" si="101"/>
        <v>3</v>
      </c>
      <c r="E326" s="42">
        <f t="shared" si="102"/>
        <v>6.8649885583524028</v>
      </c>
      <c r="F326" s="42">
        <v>3.3</v>
      </c>
      <c r="G326" s="42">
        <v>5</v>
      </c>
      <c r="I326">
        <v>10</v>
      </c>
      <c r="J326">
        <v>0.66</v>
      </c>
      <c r="K326" t="s">
        <v>1112</v>
      </c>
    </row>
    <row r="327" spans="1:11" x14ac:dyDescent="0.3">
      <c r="A327" t="s">
        <v>1002</v>
      </c>
      <c r="B327">
        <v>19.899999999999999</v>
      </c>
      <c r="C327">
        <v>26.9</v>
      </c>
      <c r="D327">
        <f t="shared" si="101"/>
        <v>7</v>
      </c>
      <c r="E327" s="42">
        <f t="shared" si="102"/>
        <v>35.175879396984925</v>
      </c>
      <c r="F327" s="42">
        <v>2.4739</v>
      </c>
      <c r="G327" s="42">
        <v>5.7723000000000004</v>
      </c>
      <c r="I327">
        <v>17</v>
      </c>
      <c r="J327">
        <v>0.79</v>
      </c>
      <c r="K327" t="s">
        <v>1112</v>
      </c>
    </row>
    <row r="328" spans="1:11" x14ac:dyDescent="0.3">
      <c r="A328" t="s">
        <v>1113</v>
      </c>
      <c r="B328">
        <v>27.51</v>
      </c>
      <c r="C328">
        <v>29.31</v>
      </c>
      <c r="D328">
        <f t="shared" si="101"/>
        <v>1.7999999999999972</v>
      </c>
      <c r="E328" s="42">
        <f t="shared" si="102"/>
        <v>6.5430752453653112</v>
      </c>
      <c r="F328" s="42">
        <v>7.41</v>
      </c>
      <c r="G328" s="42">
        <v>7.9</v>
      </c>
      <c r="I328">
        <v>7</v>
      </c>
      <c r="J328">
        <v>0.88</v>
      </c>
      <c r="K328" t="s">
        <v>1112</v>
      </c>
    </row>
    <row r="329" spans="1:11" x14ac:dyDescent="0.3">
      <c r="A329" t="s">
        <v>1005</v>
      </c>
      <c r="B329">
        <v>23.1</v>
      </c>
      <c r="C329">
        <v>23.9</v>
      </c>
      <c r="D329">
        <f t="shared" si="101"/>
        <v>0.79999999999999716</v>
      </c>
      <c r="E329" s="42">
        <f t="shared" si="102"/>
        <v>3.4632034632034507</v>
      </c>
      <c r="F329" s="42">
        <v>3.3166000000000002</v>
      </c>
      <c r="G329" s="42">
        <v>3.3166000000000002</v>
      </c>
      <c r="I329">
        <v>11</v>
      </c>
      <c r="J329">
        <v>0.79</v>
      </c>
      <c r="K329" t="s">
        <v>1112</v>
      </c>
    </row>
    <row r="330" spans="1:11" x14ac:dyDescent="0.3">
      <c r="A330" t="s">
        <v>1006</v>
      </c>
      <c r="B330">
        <v>2.5499999999999998</v>
      </c>
      <c r="C330">
        <v>2.62</v>
      </c>
      <c r="D330">
        <f t="shared" si="101"/>
        <v>7.0000000000000284E-2</v>
      </c>
      <c r="E330" s="42">
        <f t="shared" si="102"/>
        <v>2.7450980392156978</v>
      </c>
      <c r="F330" s="42">
        <v>0.29099999999999998</v>
      </c>
      <c r="G330" s="42">
        <v>0.2117</v>
      </c>
      <c r="I330">
        <v>7</v>
      </c>
      <c r="J330">
        <v>0.79</v>
      </c>
      <c r="K330" t="s">
        <v>1112</v>
      </c>
    </row>
    <row r="331" spans="1:11" s="53" customFormat="1" x14ac:dyDescent="0.3">
      <c r="A331" s="53" t="s">
        <v>157</v>
      </c>
      <c r="B331" s="80">
        <f t="shared" ref="B331:G331" si="103">AVERAGE(B320:B330)</f>
        <v>26.24545454545455</v>
      </c>
      <c r="C331" s="80">
        <f t="shared" si="103"/>
        <v>28.954090909090905</v>
      </c>
      <c r="D331" s="80">
        <f t="shared" si="103"/>
        <v>2.7086363636363631</v>
      </c>
      <c r="E331" s="80">
        <f t="shared" si="103"/>
        <v>10.996290740887076</v>
      </c>
      <c r="F331" s="80">
        <f t="shared" si="103"/>
        <v>4.3921454545454548</v>
      </c>
      <c r="G331" s="80">
        <f t="shared" si="103"/>
        <v>5.0688818181818185</v>
      </c>
      <c r="H331" s="80"/>
      <c r="I331" s="53">
        <f>SUM(I320:I330)</f>
        <v>172</v>
      </c>
      <c r="J331" s="80"/>
      <c r="K331" s="80"/>
    </row>
    <row r="332" spans="1:11" s="48" customFormat="1" x14ac:dyDescent="0.3">
      <c r="A332" s="48" t="s">
        <v>158</v>
      </c>
      <c r="B332" s="59">
        <f t="shared" ref="B332:G332" si="104">STDEV(B320:B330)</f>
        <v>13.588644055707956</v>
      </c>
      <c r="C332" s="59">
        <f t="shared" si="104"/>
        <v>14.319393286410902</v>
      </c>
      <c r="D332" s="59">
        <f t="shared" si="104"/>
        <v>2.0787401123145384</v>
      </c>
      <c r="E332" s="59">
        <f t="shared" si="104"/>
        <v>9.2907880806513337</v>
      </c>
      <c r="F332" s="59">
        <f t="shared" si="104"/>
        <v>2.8698051771378603</v>
      </c>
      <c r="G332" s="59">
        <f t="shared" si="104"/>
        <v>2.89548894655745</v>
      </c>
      <c r="H332" s="59"/>
      <c r="I332" s="59"/>
      <c r="J332" s="59"/>
      <c r="K332" s="59"/>
    </row>
    <row r="334" spans="1:11" s="51" customFormat="1" x14ac:dyDescent="0.3">
      <c r="A334" s="53" t="s">
        <v>1114</v>
      </c>
      <c r="E334" s="81"/>
    </row>
    <row r="335" spans="1:11" s="48" customFormat="1" x14ac:dyDescent="0.3">
      <c r="A335" s="48" t="s">
        <v>1007</v>
      </c>
      <c r="B335" s="48" t="s">
        <v>1008</v>
      </c>
      <c r="C335" s="48" t="s">
        <v>1009</v>
      </c>
      <c r="D335" s="48" t="s">
        <v>1010</v>
      </c>
      <c r="E335" s="59" t="s">
        <v>1015</v>
      </c>
      <c r="F335" s="48" t="s">
        <v>1011</v>
      </c>
      <c r="G335" s="48" t="s">
        <v>1012</v>
      </c>
      <c r="I335" s="48" t="s">
        <v>933</v>
      </c>
      <c r="J335" s="48" t="s">
        <v>1013</v>
      </c>
      <c r="K335" s="48" t="s">
        <v>1014</v>
      </c>
    </row>
    <row r="336" spans="1:11" x14ac:dyDescent="0.3">
      <c r="A336" t="s">
        <v>975</v>
      </c>
      <c r="B336">
        <v>45.6</v>
      </c>
      <c r="C336">
        <v>48.3</v>
      </c>
      <c r="D336">
        <f>C336-B336</f>
        <v>2.6999999999999957</v>
      </c>
      <c r="E336" s="42">
        <f>D336/B336*100</f>
        <v>5.921052631578938</v>
      </c>
      <c r="F336" s="42">
        <v>4</v>
      </c>
      <c r="G336" s="42">
        <v>5.2</v>
      </c>
      <c r="I336">
        <v>11</v>
      </c>
      <c r="J336">
        <v>0.66900000000000004</v>
      </c>
      <c r="K336" t="s">
        <v>1115</v>
      </c>
    </row>
    <row r="337" spans="1:11" x14ac:dyDescent="0.3">
      <c r="A337" t="s">
        <v>936</v>
      </c>
      <c r="B337">
        <v>42.91</v>
      </c>
      <c r="C337">
        <v>45.49</v>
      </c>
      <c r="D337">
        <f t="shared" ref="D337:D344" si="105">C337-B337</f>
        <v>2.5800000000000054</v>
      </c>
      <c r="E337" s="42">
        <f t="shared" ref="E337:E344" si="106">D337/B337*100</f>
        <v>6.0125844791424043</v>
      </c>
      <c r="F337" s="42">
        <v>9.0140999999999991</v>
      </c>
      <c r="G337" s="42">
        <v>7.2504999999999997</v>
      </c>
      <c r="I337">
        <v>24</v>
      </c>
      <c r="J337">
        <v>0.81</v>
      </c>
      <c r="K337" t="s">
        <v>1115</v>
      </c>
    </row>
    <row r="338" spans="1:11" x14ac:dyDescent="0.3">
      <c r="A338" t="s">
        <v>937</v>
      </c>
      <c r="B338">
        <v>3.41</v>
      </c>
      <c r="C338">
        <v>4.2</v>
      </c>
      <c r="D338">
        <f t="shared" si="105"/>
        <v>0.79</v>
      </c>
      <c r="E338" s="42">
        <f t="shared" si="106"/>
        <v>23.167155425219939</v>
      </c>
      <c r="F338" s="42">
        <v>0.79</v>
      </c>
      <c r="G338" s="42">
        <v>0.75</v>
      </c>
      <c r="I338">
        <v>6</v>
      </c>
      <c r="J338">
        <v>0.81</v>
      </c>
      <c r="K338" t="s">
        <v>1115</v>
      </c>
    </row>
    <row r="339" spans="1:11" x14ac:dyDescent="0.3">
      <c r="A339" t="s">
        <v>977</v>
      </c>
      <c r="B339">
        <v>30.88</v>
      </c>
      <c r="C339">
        <v>34.43</v>
      </c>
      <c r="D339">
        <f t="shared" si="105"/>
        <v>3.5500000000000007</v>
      </c>
      <c r="E339" s="42">
        <f t="shared" si="106"/>
        <v>11.496113989637308</v>
      </c>
      <c r="F339" s="42">
        <v>4.21</v>
      </c>
      <c r="G339" s="42">
        <v>4.0999999999999996</v>
      </c>
      <c r="I339">
        <v>7</v>
      </c>
      <c r="J339">
        <v>0.81</v>
      </c>
      <c r="K339" t="s">
        <v>1115</v>
      </c>
    </row>
    <row r="340" spans="1:11" x14ac:dyDescent="0.3">
      <c r="A340" t="s">
        <v>981</v>
      </c>
      <c r="B340">
        <v>56.8</v>
      </c>
      <c r="C340">
        <v>63.6</v>
      </c>
      <c r="D340">
        <f t="shared" si="105"/>
        <v>6.8000000000000043</v>
      </c>
      <c r="E340" s="42">
        <f t="shared" si="106"/>
        <v>11.971830985915501</v>
      </c>
      <c r="F340" s="42">
        <v>7</v>
      </c>
      <c r="G340" s="42">
        <v>4.7</v>
      </c>
      <c r="I340">
        <v>8</v>
      </c>
      <c r="J340">
        <v>0.81</v>
      </c>
      <c r="K340" t="s">
        <v>1115</v>
      </c>
    </row>
    <row r="341" spans="1:11" x14ac:dyDescent="0.3">
      <c r="A341" t="s">
        <v>982</v>
      </c>
      <c r="B341">
        <v>36.299999999999997</v>
      </c>
      <c r="C341">
        <v>41.6</v>
      </c>
      <c r="D341">
        <f t="shared" si="105"/>
        <v>5.3000000000000043</v>
      </c>
      <c r="E341" s="42">
        <f t="shared" si="106"/>
        <v>14.60055096418734</v>
      </c>
      <c r="F341" s="42">
        <v>5.8207000000000004</v>
      </c>
      <c r="G341" s="42">
        <v>3.9685999999999999</v>
      </c>
      <c r="I341">
        <v>7</v>
      </c>
      <c r="J341">
        <v>0.81</v>
      </c>
      <c r="K341" t="s">
        <v>1115</v>
      </c>
    </row>
    <row r="342" spans="1:11" x14ac:dyDescent="0.3">
      <c r="A342" t="s">
        <v>939</v>
      </c>
      <c r="B342">
        <v>38.299999999999997</v>
      </c>
      <c r="C342">
        <v>41.4</v>
      </c>
      <c r="D342">
        <f t="shared" si="105"/>
        <v>3.1000000000000014</v>
      </c>
      <c r="E342" s="42">
        <f t="shared" si="106"/>
        <v>8.0939947780678896</v>
      </c>
      <c r="F342" s="42">
        <v>9.1</v>
      </c>
      <c r="G342" s="42">
        <v>8.9</v>
      </c>
      <c r="I342">
        <v>17</v>
      </c>
      <c r="J342">
        <v>0.78900000000000003</v>
      </c>
      <c r="K342" t="s">
        <v>1115</v>
      </c>
    </row>
    <row r="343" spans="1:11" x14ac:dyDescent="0.3">
      <c r="A343" t="s">
        <v>985</v>
      </c>
      <c r="B343">
        <v>43.48</v>
      </c>
      <c r="C343">
        <v>44.95</v>
      </c>
      <c r="D343">
        <f t="shared" si="105"/>
        <v>1.470000000000006</v>
      </c>
      <c r="E343" s="42">
        <f t="shared" si="106"/>
        <v>3.380864765409398</v>
      </c>
      <c r="F343" s="42">
        <v>6.5006000000000004</v>
      </c>
      <c r="G343" s="42">
        <v>7.1638999999999999</v>
      </c>
      <c r="I343">
        <v>11</v>
      </c>
      <c r="J343">
        <v>0.81</v>
      </c>
      <c r="K343" t="s">
        <v>1115</v>
      </c>
    </row>
    <row r="344" spans="1:11" x14ac:dyDescent="0.3">
      <c r="A344" t="s">
        <v>1116</v>
      </c>
      <c r="B344">
        <v>37.72</v>
      </c>
      <c r="C344">
        <v>39.119999999999997</v>
      </c>
      <c r="D344">
        <f t="shared" si="105"/>
        <v>1.3999999999999986</v>
      </c>
      <c r="E344" s="42">
        <f t="shared" si="106"/>
        <v>3.7115588547189784</v>
      </c>
      <c r="F344" s="42">
        <v>8.18</v>
      </c>
      <c r="G344" s="42">
        <v>9.39</v>
      </c>
      <c r="I344">
        <v>5</v>
      </c>
      <c r="J344">
        <v>0.86</v>
      </c>
      <c r="K344" t="s">
        <v>1115</v>
      </c>
    </row>
    <row r="345" spans="1:11" s="53" customFormat="1" x14ac:dyDescent="0.3">
      <c r="A345" s="53" t="s">
        <v>157</v>
      </c>
      <c r="B345" s="80">
        <f>AVERAGE(B336:B344)</f>
        <v>37.266666666666666</v>
      </c>
      <c r="C345" s="80">
        <f>AVERAGE(C336:C344)</f>
        <v>40.343333333333334</v>
      </c>
      <c r="D345" s="80">
        <f>AVERAGE(D336:D344)</f>
        <v>3.0766666666666684</v>
      </c>
      <c r="E345" s="80">
        <f>AVERAGE(E336:E344)</f>
        <v>9.8173007637641874</v>
      </c>
      <c r="F345" s="80">
        <f t="shared" ref="F345:G345" si="107">AVERAGE(F336:F344)</f>
        <v>6.0683777777777781</v>
      </c>
      <c r="G345" s="80">
        <f t="shared" si="107"/>
        <v>5.7136666666666658</v>
      </c>
      <c r="H345" s="80"/>
      <c r="I345" s="53">
        <f>SUM(I336:I344)</f>
        <v>96</v>
      </c>
      <c r="J345" s="80"/>
      <c r="K345" s="80"/>
    </row>
    <row r="346" spans="1:11" s="48" customFormat="1" x14ac:dyDescent="0.3">
      <c r="A346" s="48" t="s">
        <v>158</v>
      </c>
      <c r="B346" s="59">
        <f>STDEV(B336:B344)</f>
        <v>14.623266563938442</v>
      </c>
      <c r="C346" s="59">
        <f>STDEV(C336:C344)</f>
        <v>15.801071957307213</v>
      </c>
      <c r="D346" s="59">
        <f>STDEV(D336:D344)</f>
        <v>1.9378144906053327</v>
      </c>
      <c r="E346" s="59">
        <f>STDEV(E336:E344)</f>
        <v>6.3234949587087357</v>
      </c>
      <c r="F346" s="59">
        <f t="shared" ref="F346:G346" si="108">STDEV(F336:F344)</f>
        <v>2.7165250775474976</v>
      </c>
      <c r="G346" s="59">
        <f t="shared" si="108"/>
        <v>2.7320257690036556</v>
      </c>
      <c r="H346" s="59"/>
      <c r="I346" s="59"/>
      <c r="J346" s="59"/>
      <c r="K346" s="59"/>
    </row>
    <row r="348" spans="1:11" s="51" customFormat="1" x14ac:dyDescent="0.3">
      <c r="A348" s="53" t="s">
        <v>1117</v>
      </c>
      <c r="E348" s="81"/>
    </row>
    <row r="349" spans="1:11" s="48" customFormat="1" x14ac:dyDescent="0.3">
      <c r="A349" s="48" t="s">
        <v>1007</v>
      </c>
      <c r="B349" s="48" t="s">
        <v>1008</v>
      </c>
      <c r="C349" s="48" t="s">
        <v>1009</v>
      </c>
      <c r="D349" s="48" t="s">
        <v>1010</v>
      </c>
      <c r="E349" s="59" t="s">
        <v>1015</v>
      </c>
      <c r="F349" s="48" t="s">
        <v>1011</v>
      </c>
      <c r="G349" s="48" t="s">
        <v>1012</v>
      </c>
      <c r="I349" s="48" t="s">
        <v>933</v>
      </c>
      <c r="J349" s="48" t="s">
        <v>1013</v>
      </c>
      <c r="K349" s="48" t="s">
        <v>1014</v>
      </c>
    </row>
    <row r="350" spans="1:11" x14ac:dyDescent="0.3">
      <c r="A350" t="s">
        <v>988</v>
      </c>
      <c r="B350">
        <v>41.1</v>
      </c>
      <c r="C350">
        <v>43.9</v>
      </c>
      <c r="D350">
        <f>C350-B350</f>
        <v>2.7999999999999972</v>
      </c>
      <c r="E350" s="42">
        <f>D350/B350*100</f>
        <v>6.8126520681265141</v>
      </c>
      <c r="F350" s="42">
        <v>6.1</v>
      </c>
      <c r="G350" s="42">
        <v>5.7</v>
      </c>
      <c r="I350">
        <v>9</v>
      </c>
      <c r="J350">
        <v>0.47699999999999998</v>
      </c>
      <c r="K350" t="s">
        <v>1118</v>
      </c>
    </row>
    <row r="351" spans="1:11" x14ac:dyDescent="0.3">
      <c r="A351" t="s">
        <v>989</v>
      </c>
      <c r="B351">
        <v>33.56</v>
      </c>
      <c r="C351">
        <v>39.840000000000003</v>
      </c>
      <c r="D351">
        <f t="shared" ref="D351:D358" si="109">C351-B351</f>
        <v>6.2800000000000011</v>
      </c>
      <c r="E351" s="42">
        <f t="shared" ref="E351:E358" si="110">D351/B351*100</f>
        <v>18.712753277711563</v>
      </c>
      <c r="F351" s="42">
        <v>9.4419000000000004</v>
      </c>
      <c r="G351" s="42">
        <v>10.0604</v>
      </c>
      <c r="I351">
        <v>17</v>
      </c>
      <c r="J351">
        <v>0.79</v>
      </c>
      <c r="K351" t="s">
        <v>1118</v>
      </c>
    </row>
    <row r="352" spans="1:11" x14ac:dyDescent="0.3">
      <c r="A352" t="s">
        <v>990</v>
      </c>
      <c r="B352">
        <v>2.15</v>
      </c>
      <c r="C352">
        <v>2.4900000000000002</v>
      </c>
      <c r="D352">
        <f t="shared" si="109"/>
        <v>0.3400000000000003</v>
      </c>
      <c r="E352" s="42">
        <f t="shared" si="110"/>
        <v>15.813953488372107</v>
      </c>
      <c r="F352" s="42">
        <v>0.42</v>
      </c>
      <c r="G352" s="42">
        <v>0.56999999999999995</v>
      </c>
      <c r="I352">
        <v>9</v>
      </c>
      <c r="J352">
        <v>0.79</v>
      </c>
      <c r="K352" t="s">
        <v>1118</v>
      </c>
    </row>
    <row r="353" spans="1:11" x14ac:dyDescent="0.3">
      <c r="A353" t="s">
        <v>992</v>
      </c>
      <c r="B353">
        <v>27.48</v>
      </c>
      <c r="C353">
        <v>30.78</v>
      </c>
      <c r="D353">
        <f t="shared" si="109"/>
        <v>3.3000000000000007</v>
      </c>
      <c r="E353" s="42">
        <f t="shared" si="110"/>
        <v>12.008733624454152</v>
      </c>
      <c r="F353" s="42">
        <v>3.8</v>
      </c>
      <c r="G353" s="42">
        <v>4.51</v>
      </c>
      <c r="I353">
        <v>7</v>
      </c>
      <c r="J353">
        <v>0.79</v>
      </c>
      <c r="K353" t="s">
        <v>1118</v>
      </c>
    </row>
    <row r="354" spans="1:11" x14ac:dyDescent="0.3">
      <c r="A354" t="s">
        <v>996</v>
      </c>
      <c r="B354">
        <v>42.5</v>
      </c>
      <c r="C354">
        <v>46.2</v>
      </c>
      <c r="D354">
        <f t="shared" si="109"/>
        <v>3.7000000000000028</v>
      </c>
      <c r="E354" s="42">
        <f t="shared" si="110"/>
        <v>8.7058823529411828</v>
      </c>
      <c r="F354" s="42">
        <v>2.9</v>
      </c>
      <c r="G354" s="42">
        <v>3</v>
      </c>
      <c r="I354">
        <v>8</v>
      </c>
      <c r="J354">
        <v>0.79</v>
      </c>
      <c r="K354" t="s">
        <v>1118</v>
      </c>
    </row>
    <row r="355" spans="1:11" x14ac:dyDescent="0.3">
      <c r="A355" t="s">
        <v>998</v>
      </c>
      <c r="B355">
        <v>32.5</v>
      </c>
      <c r="C355">
        <v>36.4</v>
      </c>
      <c r="D355">
        <f t="shared" si="109"/>
        <v>3.8999999999999986</v>
      </c>
      <c r="E355" s="42">
        <f t="shared" si="110"/>
        <v>11.999999999999995</v>
      </c>
      <c r="F355" s="42">
        <v>4.2426000000000004</v>
      </c>
      <c r="G355" s="42">
        <v>3.677</v>
      </c>
      <c r="I355">
        <v>8</v>
      </c>
      <c r="J355">
        <v>0.79</v>
      </c>
      <c r="K355" t="s">
        <v>1118</v>
      </c>
    </row>
    <row r="356" spans="1:11" x14ac:dyDescent="0.3">
      <c r="A356" t="s">
        <v>999</v>
      </c>
      <c r="B356">
        <v>31.7</v>
      </c>
      <c r="C356">
        <v>34.700000000000003</v>
      </c>
      <c r="D356">
        <f t="shared" si="109"/>
        <v>3.0000000000000036</v>
      </c>
      <c r="E356" s="42">
        <f t="shared" si="110"/>
        <v>9.4637223974763529</v>
      </c>
      <c r="F356" s="42">
        <v>4.5999999999999996</v>
      </c>
      <c r="G356" s="42">
        <v>5.2</v>
      </c>
      <c r="I356">
        <v>18</v>
      </c>
      <c r="J356">
        <v>0.72199999999999998</v>
      </c>
      <c r="K356" t="s">
        <v>1118</v>
      </c>
    </row>
    <row r="357" spans="1:11" x14ac:dyDescent="0.3">
      <c r="A357" t="s">
        <v>1003</v>
      </c>
      <c r="B357">
        <v>39.56</v>
      </c>
      <c r="C357">
        <v>42.55</v>
      </c>
      <c r="D357">
        <f t="shared" si="109"/>
        <v>2.9899999999999949</v>
      </c>
      <c r="E357" s="42">
        <f t="shared" si="110"/>
        <v>7.5581395348837077</v>
      </c>
      <c r="F357" s="42">
        <v>6.9885999999999999</v>
      </c>
      <c r="G357" s="42">
        <v>3.8896000000000002</v>
      </c>
      <c r="I357">
        <v>10</v>
      </c>
      <c r="J357">
        <v>0.79</v>
      </c>
      <c r="K357" t="s">
        <v>1118</v>
      </c>
    </row>
    <row r="358" spans="1:11" x14ac:dyDescent="0.3">
      <c r="A358" t="s">
        <v>1119</v>
      </c>
      <c r="B358">
        <v>28.61</v>
      </c>
      <c r="C358">
        <v>30.51</v>
      </c>
      <c r="D358">
        <f t="shared" si="109"/>
        <v>1.9000000000000021</v>
      </c>
      <c r="E358" s="42">
        <f t="shared" si="110"/>
        <v>6.6410346032855729</v>
      </c>
      <c r="F358" s="42">
        <v>3.38</v>
      </c>
      <c r="G358" s="42">
        <v>3.59</v>
      </c>
      <c r="I358">
        <v>7</v>
      </c>
      <c r="J358">
        <v>0.88</v>
      </c>
      <c r="K358" t="s">
        <v>1118</v>
      </c>
    </row>
    <row r="359" spans="1:11" s="53" customFormat="1" x14ac:dyDescent="0.3">
      <c r="A359" s="53" t="s">
        <v>157</v>
      </c>
      <c r="B359" s="80">
        <f t="shared" ref="B359:G359" si="111">AVERAGE(B350:B358)</f>
        <v>31.017777777777781</v>
      </c>
      <c r="C359" s="80">
        <f t="shared" si="111"/>
        <v>34.152222222222221</v>
      </c>
      <c r="D359" s="80">
        <f t="shared" si="111"/>
        <v>3.1344444444444446</v>
      </c>
      <c r="E359" s="80">
        <f t="shared" si="111"/>
        <v>10.857430149694572</v>
      </c>
      <c r="F359" s="80">
        <f t="shared" si="111"/>
        <v>4.652566666666667</v>
      </c>
      <c r="G359" s="80">
        <f t="shared" si="111"/>
        <v>4.4663333333333339</v>
      </c>
      <c r="H359" s="80"/>
      <c r="I359" s="53">
        <f>SUM(I350:I358)</f>
        <v>93</v>
      </c>
      <c r="J359" s="80"/>
      <c r="K359" s="80"/>
    </row>
    <row r="360" spans="1:11" s="48" customFormat="1" x14ac:dyDescent="0.3">
      <c r="A360" s="48" t="s">
        <v>158</v>
      </c>
      <c r="B360" s="59">
        <f t="shared" ref="B360:G360" si="112">STDEV(B350:B358)</f>
        <v>12.079162613544222</v>
      </c>
      <c r="C360" s="59">
        <f t="shared" si="112"/>
        <v>13.11262824320298</v>
      </c>
      <c r="D360" s="59">
        <f t="shared" si="112"/>
        <v>1.593401323514507</v>
      </c>
      <c r="E360" s="59">
        <f t="shared" si="112"/>
        <v>4.1907533559079768</v>
      </c>
      <c r="F360" s="59">
        <f t="shared" si="112"/>
        <v>2.5979095211342513</v>
      </c>
      <c r="G360" s="59">
        <f t="shared" si="112"/>
        <v>2.559562079731609</v>
      </c>
      <c r="H360" s="59"/>
      <c r="I360" s="59"/>
      <c r="J360" s="59"/>
      <c r="K360" s="59"/>
    </row>
    <row r="363" spans="1:11" s="51" customFormat="1" x14ac:dyDescent="0.3">
      <c r="A363" s="53" t="s">
        <v>1120</v>
      </c>
      <c r="E363" s="81"/>
    </row>
    <row r="364" spans="1:11" s="48" customFormat="1" x14ac:dyDescent="0.3">
      <c r="A364" s="48" t="s">
        <v>1007</v>
      </c>
      <c r="B364" s="48" t="s">
        <v>1008</v>
      </c>
      <c r="C364" s="48" t="s">
        <v>1009</v>
      </c>
      <c r="D364" s="48" t="s">
        <v>1010</v>
      </c>
      <c r="E364" s="59" t="s">
        <v>1015</v>
      </c>
      <c r="F364" s="48" t="s">
        <v>1011</v>
      </c>
      <c r="G364" s="48" t="s">
        <v>1012</v>
      </c>
      <c r="I364" s="48" t="s">
        <v>933</v>
      </c>
      <c r="J364" s="48" t="s">
        <v>1013</v>
      </c>
      <c r="K364" s="48" t="s">
        <v>1014</v>
      </c>
    </row>
    <row r="365" spans="1:11" x14ac:dyDescent="0.3">
      <c r="A365" t="s">
        <v>975</v>
      </c>
      <c r="B365">
        <v>45.6</v>
      </c>
      <c r="C365">
        <v>48.3</v>
      </c>
      <c r="D365">
        <f>C365-B365</f>
        <v>2.6999999999999957</v>
      </c>
      <c r="E365" s="42">
        <f>D365/B365*100</f>
        <v>5.921052631578938</v>
      </c>
      <c r="F365" s="42">
        <v>4</v>
      </c>
      <c r="G365" s="42">
        <v>5.2</v>
      </c>
      <c r="I365">
        <v>11</v>
      </c>
      <c r="J365">
        <v>0.66900000000000004</v>
      </c>
      <c r="K365" t="s">
        <v>1121</v>
      </c>
    </row>
    <row r="366" spans="1:11" x14ac:dyDescent="0.3">
      <c r="A366" t="s">
        <v>978</v>
      </c>
      <c r="B366">
        <v>47.9</v>
      </c>
      <c r="C366">
        <v>48.9</v>
      </c>
      <c r="D366">
        <f t="shared" ref="D366:D368" si="113">C366-B366</f>
        <v>1</v>
      </c>
      <c r="E366" s="42">
        <f t="shared" ref="E366:E368" si="114">D366/B366*100</f>
        <v>2.0876826722338206</v>
      </c>
      <c r="F366" s="42">
        <v>8.1</v>
      </c>
      <c r="G366" s="42">
        <v>8.1999999999999993</v>
      </c>
      <c r="I366">
        <v>74</v>
      </c>
      <c r="J366">
        <v>0.81</v>
      </c>
      <c r="K366" t="s">
        <v>1121</v>
      </c>
    </row>
    <row r="367" spans="1:11" x14ac:dyDescent="0.3">
      <c r="A367" t="s">
        <v>985</v>
      </c>
      <c r="B367">
        <v>43.48</v>
      </c>
      <c r="C367">
        <v>44.95</v>
      </c>
      <c r="D367">
        <f t="shared" si="113"/>
        <v>1.470000000000006</v>
      </c>
      <c r="E367" s="42">
        <f t="shared" si="114"/>
        <v>3.380864765409398</v>
      </c>
      <c r="F367" s="42">
        <v>6.5006000000000004</v>
      </c>
      <c r="G367" s="42">
        <v>7.1638999999999999</v>
      </c>
      <c r="I367">
        <v>11</v>
      </c>
      <c r="J367">
        <v>0.81</v>
      </c>
      <c r="K367" t="s">
        <v>1121</v>
      </c>
    </row>
    <row r="368" spans="1:11" x14ac:dyDescent="0.3">
      <c r="A368" t="s">
        <v>986</v>
      </c>
      <c r="B368">
        <v>37.225000000000001</v>
      </c>
      <c r="C368">
        <v>38.89</v>
      </c>
      <c r="D368">
        <f t="shared" si="113"/>
        <v>1.6649999999999991</v>
      </c>
      <c r="E368" s="42">
        <f t="shared" si="114"/>
        <v>4.4728005372733355</v>
      </c>
      <c r="F368" s="42">
        <v>8.3336000000000006</v>
      </c>
      <c r="G368" s="42">
        <v>8.7200000000000006</v>
      </c>
      <c r="I368">
        <v>10</v>
      </c>
      <c r="J368">
        <v>0.86</v>
      </c>
      <c r="K368" t="s">
        <v>1121</v>
      </c>
    </row>
    <row r="369" spans="1:11" s="53" customFormat="1" x14ac:dyDescent="0.3">
      <c r="A369" s="53" t="s">
        <v>157</v>
      </c>
      <c r="B369" s="80">
        <f>AVERAGE(B365:B368)</f>
        <v>43.551249999999996</v>
      </c>
      <c r="C369" s="80">
        <f>AVERAGE(C365:C368)</f>
        <v>45.259999999999991</v>
      </c>
      <c r="D369" s="80">
        <f>AVERAGE(D365:D368)</f>
        <v>1.7087500000000002</v>
      </c>
      <c r="E369" s="80">
        <f>AVERAGE(E365:E368)</f>
        <v>3.9656001516238737</v>
      </c>
      <c r="F369" s="80">
        <f t="shared" ref="F369:G369" si="115">AVERAGE(F365:F368)</f>
        <v>6.7335500000000001</v>
      </c>
      <c r="G369" s="80">
        <f t="shared" si="115"/>
        <v>7.3209749999999989</v>
      </c>
      <c r="H369" s="80"/>
      <c r="I369" s="53">
        <f>SUM(I365:I368)</f>
        <v>106</v>
      </c>
      <c r="J369" s="80"/>
      <c r="K369" s="80"/>
    </row>
    <row r="370" spans="1:11" s="48" customFormat="1" x14ac:dyDescent="0.3">
      <c r="A370" s="48" t="s">
        <v>158</v>
      </c>
      <c r="B370" s="59">
        <f>STDEV(B365:B368)</f>
        <v>4.5875018165300663</v>
      </c>
      <c r="C370" s="59">
        <f>STDEV(C365:C368)</f>
        <v>4.5885437050695419</v>
      </c>
      <c r="D370" s="59">
        <f>STDEV(D365:D368)</f>
        <v>0.71736061363863324</v>
      </c>
      <c r="E370" s="59">
        <f t="shared" ref="E370:G370" si="116">STDEV(E365:E368)</f>
        <v>1.6278345702041743</v>
      </c>
      <c r="F370" s="59">
        <f t="shared" si="116"/>
        <v>1.9961552135709979</v>
      </c>
      <c r="G370" s="59">
        <f t="shared" si="116"/>
        <v>1.5549022914104109</v>
      </c>
      <c r="H370" s="59"/>
      <c r="I370" s="59"/>
      <c r="J370" s="59"/>
      <c r="K370" s="59"/>
    </row>
    <row r="372" spans="1:11" s="51" customFormat="1" x14ac:dyDescent="0.3">
      <c r="A372" s="53" t="s">
        <v>1122</v>
      </c>
      <c r="E372" s="81"/>
    </row>
    <row r="373" spans="1:11" s="48" customFormat="1" x14ac:dyDescent="0.3">
      <c r="A373" s="48" t="s">
        <v>1007</v>
      </c>
      <c r="B373" s="48" t="s">
        <v>1008</v>
      </c>
      <c r="C373" s="48" t="s">
        <v>1009</v>
      </c>
      <c r="D373" s="48" t="s">
        <v>1010</v>
      </c>
      <c r="E373" s="59" t="s">
        <v>1015</v>
      </c>
      <c r="F373" s="48" t="s">
        <v>1011</v>
      </c>
      <c r="G373" s="48" t="s">
        <v>1012</v>
      </c>
      <c r="I373" s="48" t="s">
        <v>933</v>
      </c>
      <c r="J373" s="48" t="s">
        <v>1013</v>
      </c>
      <c r="K373" s="48" t="s">
        <v>1014</v>
      </c>
    </row>
    <row r="374" spans="1:11" x14ac:dyDescent="0.3">
      <c r="A374" t="s">
        <v>988</v>
      </c>
      <c r="B374">
        <v>41.1</v>
      </c>
      <c r="C374">
        <v>43.9</v>
      </c>
      <c r="D374">
        <f>C374-B374</f>
        <v>2.7999999999999972</v>
      </c>
      <c r="E374" s="42">
        <f>D374/B374*100</f>
        <v>6.8126520681265141</v>
      </c>
      <c r="F374" s="42">
        <v>6.1</v>
      </c>
      <c r="G374" s="42">
        <v>5.7</v>
      </c>
      <c r="I374">
        <v>9</v>
      </c>
      <c r="J374">
        <v>0.47699999999999998</v>
      </c>
      <c r="K374" t="s">
        <v>1123</v>
      </c>
    </row>
    <row r="375" spans="1:11" x14ac:dyDescent="0.3">
      <c r="A375" t="s">
        <v>993</v>
      </c>
      <c r="B375">
        <v>43.1</v>
      </c>
      <c r="C375">
        <v>44.1</v>
      </c>
      <c r="D375">
        <f t="shared" ref="D375:D377" si="117">C375-B375</f>
        <v>1</v>
      </c>
      <c r="E375" s="42">
        <f t="shared" ref="E375:E377" si="118">D375/B375*100</f>
        <v>2.3201856148491879</v>
      </c>
      <c r="F375" s="42">
        <v>10.1</v>
      </c>
      <c r="G375" s="42">
        <v>9.4</v>
      </c>
      <c r="I375">
        <v>22</v>
      </c>
      <c r="J375">
        <v>0.79</v>
      </c>
      <c r="K375" t="s">
        <v>1123</v>
      </c>
    </row>
    <row r="376" spans="1:11" x14ac:dyDescent="0.3">
      <c r="A376" t="s">
        <v>1003</v>
      </c>
      <c r="B376">
        <v>39.56</v>
      </c>
      <c r="C376">
        <v>42.55</v>
      </c>
      <c r="D376">
        <f t="shared" si="117"/>
        <v>2.9899999999999949</v>
      </c>
      <c r="E376" s="42">
        <f t="shared" si="118"/>
        <v>7.5581395348837077</v>
      </c>
      <c r="F376" s="42">
        <v>6.9885999999999999</v>
      </c>
      <c r="G376" s="42">
        <v>3.8896000000000002</v>
      </c>
      <c r="I376">
        <v>10</v>
      </c>
      <c r="J376">
        <v>0.79</v>
      </c>
      <c r="K376" t="s">
        <v>1123</v>
      </c>
    </row>
    <row r="377" spans="1:11" x14ac:dyDescent="0.3">
      <c r="A377" t="s">
        <v>1004</v>
      </c>
      <c r="B377">
        <v>28.06</v>
      </c>
      <c r="C377">
        <v>29.91</v>
      </c>
      <c r="D377">
        <f t="shared" si="117"/>
        <v>1.8500000000000014</v>
      </c>
      <c r="E377" s="42">
        <f t="shared" si="118"/>
        <v>6.5930149679258783</v>
      </c>
      <c r="F377" s="42">
        <v>5.5624000000000002</v>
      </c>
      <c r="G377" s="42">
        <v>5.93</v>
      </c>
      <c r="I377">
        <v>14</v>
      </c>
      <c r="J377">
        <v>0.88</v>
      </c>
      <c r="K377" t="s">
        <v>1123</v>
      </c>
    </row>
    <row r="378" spans="1:11" s="53" customFormat="1" x14ac:dyDescent="0.3">
      <c r="A378" s="53" t="s">
        <v>157</v>
      </c>
      <c r="B378" s="80">
        <f>AVERAGE(B374:B377)</f>
        <v>37.954999999999998</v>
      </c>
      <c r="C378" s="80">
        <f>AVERAGE(C374:C377)</f>
        <v>40.115000000000002</v>
      </c>
      <c r="D378" s="80">
        <f>AVERAGE(D374:D377)</f>
        <v>2.1599999999999984</v>
      </c>
      <c r="E378" s="80">
        <f t="shared" ref="E378:G378" si="119">AVERAGE(E374:E377)</f>
        <v>5.8209980464463218</v>
      </c>
      <c r="F378" s="80">
        <f t="shared" si="119"/>
        <v>7.1877500000000003</v>
      </c>
      <c r="G378" s="80">
        <f t="shared" si="119"/>
        <v>6.2299000000000007</v>
      </c>
      <c r="H378" s="80"/>
      <c r="I378" s="53">
        <f>SUM(I374:I377)</f>
        <v>55</v>
      </c>
      <c r="J378" s="80"/>
      <c r="K378" s="80"/>
    </row>
    <row r="379" spans="1:11" s="48" customFormat="1" x14ac:dyDescent="0.3">
      <c r="A379" s="48" t="s">
        <v>158</v>
      </c>
      <c r="B379" s="59">
        <f>STDEV(B374:B377)</f>
        <v>6.7539889448137824</v>
      </c>
      <c r="C379" s="59">
        <f>STDEV(C374:C377)</f>
        <v>6.8380723404577415</v>
      </c>
      <c r="D379" s="59">
        <f>STDEV(D374:D377)</f>
        <v>0.92018114158752973</v>
      </c>
      <c r="E379" s="59">
        <f t="shared" ref="E379:G379" si="120">STDEV(E374:E377)</f>
        <v>2.3701431783643216</v>
      </c>
      <c r="F379" s="59">
        <f t="shared" si="120"/>
        <v>2.0286139332066071</v>
      </c>
      <c r="G379" s="59">
        <f t="shared" si="120"/>
        <v>2.3019753922808701</v>
      </c>
      <c r="H379" s="59"/>
      <c r="I379" s="59"/>
      <c r="J379" s="59"/>
      <c r="K379" s="59"/>
    </row>
    <row r="381" spans="1:11" s="51" customFormat="1" x14ac:dyDescent="0.3">
      <c r="A381" s="53" t="s">
        <v>1124</v>
      </c>
      <c r="E381" s="81"/>
    </row>
    <row r="382" spans="1:11" s="48" customFormat="1" x14ac:dyDescent="0.3">
      <c r="A382" s="48" t="s">
        <v>1007</v>
      </c>
      <c r="B382" s="48" t="s">
        <v>1008</v>
      </c>
      <c r="C382" s="48" t="s">
        <v>1009</v>
      </c>
      <c r="D382" s="48" t="s">
        <v>1010</v>
      </c>
      <c r="E382" s="59" t="s">
        <v>1015</v>
      </c>
      <c r="F382" s="48" t="s">
        <v>1011</v>
      </c>
      <c r="G382" s="48" t="s">
        <v>1012</v>
      </c>
      <c r="I382" s="48" t="s">
        <v>933</v>
      </c>
      <c r="J382" s="48" t="s">
        <v>1013</v>
      </c>
      <c r="K382" s="48" t="s">
        <v>1014</v>
      </c>
    </row>
    <row r="383" spans="1:11" x14ac:dyDescent="0.3">
      <c r="A383" t="s">
        <v>977</v>
      </c>
      <c r="B383">
        <v>30.88</v>
      </c>
      <c r="C383">
        <v>34.43</v>
      </c>
      <c r="D383">
        <f>C383-B383</f>
        <v>3.5500000000000007</v>
      </c>
      <c r="E383" s="42">
        <f>D383/B383*100</f>
        <v>11.496113989637308</v>
      </c>
      <c r="F383" s="42">
        <v>4.21</v>
      </c>
      <c r="G383" s="42">
        <v>4.0999999999999996</v>
      </c>
      <c r="I383">
        <v>7</v>
      </c>
      <c r="J383">
        <v>0.81</v>
      </c>
      <c r="K383" t="s">
        <v>1125</v>
      </c>
    </row>
    <row r="384" spans="1:11" x14ac:dyDescent="0.3">
      <c r="A384" t="s">
        <v>979</v>
      </c>
      <c r="B384">
        <v>29.98</v>
      </c>
      <c r="C384">
        <v>35.83</v>
      </c>
      <c r="D384">
        <f t="shared" ref="D384:D392" si="121">C384-B384</f>
        <v>5.8499999999999979</v>
      </c>
      <c r="E384" s="42">
        <f t="shared" ref="E384:E392" si="122">D384/B384*100</f>
        <v>19.513008672448294</v>
      </c>
      <c r="F384" s="42">
        <v>4.6500000000000004</v>
      </c>
      <c r="G384" s="42">
        <v>4.74</v>
      </c>
      <c r="I384">
        <v>9</v>
      </c>
      <c r="J384">
        <v>0.92700000000000005</v>
      </c>
      <c r="K384" t="s">
        <v>1125</v>
      </c>
    </row>
    <row r="385" spans="1:11" x14ac:dyDescent="0.3">
      <c r="A385" t="s">
        <v>980</v>
      </c>
      <c r="B385">
        <v>27</v>
      </c>
      <c r="C385">
        <v>29.9</v>
      </c>
      <c r="D385">
        <f t="shared" si="121"/>
        <v>2.8999999999999986</v>
      </c>
      <c r="E385" s="42">
        <f t="shared" si="122"/>
        <v>10.740740740740735</v>
      </c>
      <c r="F385" s="42">
        <v>5.0999999999999996</v>
      </c>
      <c r="G385" s="42">
        <v>4.5</v>
      </c>
      <c r="I385">
        <v>16</v>
      </c>
      <c r="J385">
        <v>0.81</v>
      </c>
      <c r="K385" t="s">
        <v>1125</v>
      </c>
    </row>
    <row r="386" spans="1:11" x14ac:dyDescent="0.3">
      <c r="A386" t="s">
        <v>981</v>
      </c>
      <c r="B386">
        <v>56.8</v>
      </c>
      <c r="C386">
        <v>63.6</v>
      </c>
      <c r="D386">
        <f t="shared" si="121"/>
        <v>6.8000000000000043</v>
      </c>
      <c r="E386" s="42">
        <f t="shared" si="122"/>
        <v>11.971830985915501</v>
      </c>
      <c r="F386" s="42">
        <v>7</v>
      </c>
      <c r="G386" s="42">
        <v>4.7</v>
      </c>
      <c r="I386">
        <v>8</v>
      </c>
      <c r="J386">
        <v>0.81</v>
      </c>
      <c r="K386" t="s">
        <v>1125</v>
      </c>
    </row>
    <row r="387" spans="1:11" x14ac:dyDescent="0.3">
      <c r="A387" t="s">
        <v>938</v>
      </c>
      <c r="B387">
        <v>52.3</v>
      </c>
      <c r="C387">
        <v>58.1</v>
      </c>
      <c r="D387">
        <f t="shared" si="121"/>
        <v>5.8000000000000043</v>
      </c>
      <c r="E387" s="42">
        <f t="shared" si="122"/>
        <v>11.089866156787771</v>
      </c>
      <c r="F387" s="42">
        <v>6.2</v>
      </c>
      <c r="G387" s="42">
        <v>4.7</v>
      </c>
      <c r="I387">
        <v>9</v>
      </c>
      <c r="J387">
        <v>0.82</v>
      </c>
      <c r="K387" t="s">
        <v>1125</v>
      </c>
    </row>
    <row r="388" spans="1:11" x14ac:dyDescent="0.3">
      <c r="A388" t="s">
        <v>982</v>
      </c>
      <c r="B388">
        <v>36.299999999999997</v>
      </c>
      <c r="C388">
        <v>41.6</v>
      </c>
      <c r="D388">
        <f t="shared" si="121"/>
        <v>5.3000000000000043</v>
      </c>
      <c r="E388" s="42">
        <f t="shared" si="122"/>
        <v>14.60055096418734</v>
      </c>
      <c r="F388" s="42">
        <v>5.8207000000000004</v>
      </c>
      <c r="G388" s="42">
        <v>3.9685999999999999</v>
      </c>
      <c r="I388">
        <v>7</v>
      </c>
      <c r="J388">
        <v>0.81</v>
      </c>
      <c r="K388" t="s">
        <v>1125</v>
      </c>
    </row>
    <row r="389" spans="1:11" x14ac:dyDescent="0.3">
      <c r="A389" t="s">
        <v>939</v>
      </c>
      <c r="B389">
        <v>38.299999999999997</v>
      </c>
      <c r="C389">
        <v>41.4</v>
      </c>
      <c r="D389">
        <f t="shared" si="121"/>
        <v>3.1000000000000014</v>
      </c>
      <c r="E389" s="42">
        <f t="shared" si="122"/>
        <v>8.0939947780678896</v>
      </c>
      <c r="F389" s="42">
        <v>9.1</v>
      </c>
      <c r="G389" s="42">
        <v>8.9</v>
      </c>
      <c r="I389">
        <v>17</v>
      </c>
      <c r="J389">
        <v>0.78900000000000003</v>
      </c>
      <c r="K389" t="s">
        <v>1125</v>
      </c>
    </row>
    <row r="390" spans="1:11" x14ac:dyDescent="0.3">
      <c r="A390" t="s">
        <v>983</v>
      </c>
      <c r="B390">
        <v>48.4</v>
      </c>
      <c r="C390">
        <v>53.1</v>
      </c>
      <c r="D390">
        <f t="shared" si="121"/>
        <v>4.7000000000000028</v>
      </c>
      <c r="E390" s="42">
        <f t="shared" si="122"/>
        <v>9.7107438016528995</v>
      </c>
      <c r="F390" s="42">
        <v>5</v>
      </c>
      <c r="G390" s="42">
        <v>5.0999999999999996</v>
      </c>
      <c r="I390">
        <v>12</v>
      </c>
      <c r="J390">
        <v>0.67</v>
      </c>
      <c r="K390" t="s">
        <v>1125</v>
      </c>
    </row>
    <row r="391" spans="1:11" x14ac:dyDescent="0.3">
      <c r="A391" t="s">
        <v>987</v>
      </c>
      <c r="B391">
        <v>27.4</v>
      </c>
      <c r="C391">
        <v>29.5</v>
      </c>
      <c r="D391">
        <f t="shared" si="121"/>
        <v>2.1000000000000014</v>
      </c>
      <c r="E391" s="42">
        <f t="shared" si="122"/>
        <v>7.6642335766423413</v>
      </c>
      <c r="F391" s="42">
        <v>6.6332000000000004</v>
      </c>
      <c r="G391" s="42">
        <v>6.6332000000000004</v>
      </c>
      <c r="I391">
        <v>11</v>
      </c>
      <c r="J391">
        <v>0.81</v>
      </c>
      <c r="K391" t="s">
        <v>1125</v>
      </c>
    </row>
    <row r="392" spans="1:11" x14ac:dyDescent="0.3">
      <c r="A392" t="s">
        <v>941</v>
      </c>
      <c r="B392">
        <v>3.58</v>
      </c>
      <c r="C392">
        <v>3.85</v>
      </c>
      <c r="D392">
        <f t="shared" si="121"/>
        <v>0.27</v>
      </c>
      <c r="E392" s="42">
        <f t="shared" si="122"/>
        <v>7.5418994413407825</v>
      </c>
      <c r="F392" s="42">
        <v>0.50270000000000004</v>
      </c>
      <c r="G392" s="42">
        <v>0.44979999999999998</v>
      </c>
      <c r="I392">
        <v>7</v>
      </c>
      <c r="J392">
        <v>0.81</v>
      </c>
      <c r="K392" t="s">
        <v>1125</v>
      </c>
    </row>
    <row r="393" spans="1:11" s="53" customFormat="1" x14ac:dyDescent="0.3">
      <c r="A393" s="53" t="s">
        <v>157</v>
      </c>
      <c r="B393" s="80">
        <f>AVERAGE(B383:B392)</f>
        <v>35.093999999999994</v>
      </c>
      <c r="C393" s="80">
        <f>AVERAGE(C383:C392)</f>
        <v>39.131</v>
      </c>
      <c r="D393" s="80">
        <f>AVERAGE(D383:D392)</f>
        <v>4.0370000000000017</v>
      </c>
      <c r="E393" s="80">
        <f t="shared" ref="E393:G393" si="123">AVERAGE(E383:E392)</f>
        <v>11.242298310742086</v>
      </c>
      <c r="F393" s="80">
        <f t="shared" si="123"/>
        <v>5.4216600000000001</v>
      </c>
      <c r="G393" s="80">
        <f t="shared" si="123"/>
        <v>4.7791600000000001</v>
      </c>
      <c r="H393" s="80"/>
      <c r="I393" s="53">
        <f>SUM(I383:I392)</f>
        <v>103</v>
      </c>
      <c r="J393" s="80"/>
      <c r="K393" s="80"/>
    </row>
    <row r="394" spans="1:11" s="48" customFormat="1" x14ac:dyDescent="0.3">
      <c r="A394" s="48" t="s">
        <v>158</v>
      </c>
      <c r="B394" s="59">
        <f>STDEV(B383:B392)</f>
        <v>15.339610454274553</v>
      </c>
      <c r="C394" s="59">
        <f>STDEV(C383:C392)</f>
        <v>17.06407757053784</v>
      </c>
      <c r="D394" s="59">
        <f>STDEV(D383:D392)</f>
        <v>2.0114729263237261</v>
      </c>
      <c r="E394" s="59">
        <f t="shared" ref="E394:G394" si="124">STDEV(E383:E392)</f>
        <v>3.6409235707811072</v>
      </c>
      <c r="F394" s="59">
        <f t="shared" si="124"/>
        <v>2.2309745370328384</v>
      </c>
      <c r="G394" s="59">
        <f t="shared" si="124"/>
        <v>2.120674556833273</v>
      </c>
      <c r="H394" s="59"/>
      <c r="I394" s="59"/>
      <c r="J394" s="59"/>
      <c r="K394" s="59"/>
    </row>
    <row r="396" spans="1:11" s="51" customFormat="1" x14ac:dyDescent="0.3">
      <c r="A396" s="53" t="s">
        <v>1126</v>
      </c>
      <c r="E396" s="81"/>
    </row>
    <row r="397" spans="1:11" s="48" customFormat="1" x14ac:dyDescent="0.3">
      <c r="A397" s="48" t="s">
        <v>1007</v>
      </c>
      <c r="B397" s="48" t="s">
        <v>1008</v>
      </c>
      <c r="C397" s="48" t="s">
        <v>1009</v>
      </c>
      <c r="D397" s="48" t="s">
        <v>1010</v>
      </c>
      <c r="E397" s="59" t="s">
        <v>1015</v>
      </c>
      <c r="F397" s="48" t="s">
        <v>1011</v>
      </c>
      <c r="G397" s="48" t="s">
        <v>1012</v>
      </c>
      <c r="I397" s="48" t="s">
        <v>933</v>
      </c>
      <c r="J397" s="48" t="s">
        <v>1013</v>
      </c>
      <c r="K397" s="48" t="s">
        <v>1014</v>
      </c>
    </row>
    <row r="398" spans="1:11" x14ac:dyDescent="0.3">
      <c r="A398" t="s">
        <v>992</v>
      </c>
      <c r="B398">
        <v>27.48</v>
      </c>
      <c r="C398">
        <v>30.78</v>
      </c>
      <c r="D398">
        <f>C398-B398</f>
        <v>3.3000000000000007</v>
      </c>
      <c r="E398" s="42">
        <f>D398/B398*100</f>
        <v>12.008733624454152</v>
      </c>
      <c r="F398" s="42">
        <v>3.8</v>
      </c>
      <c r="G398" s="42">
        <v>4.51</v>
      </c>
      <c r="I398">
        <v>7</v>
      </c>
      <c r="J398">
        <v>0.79</v>
      </c>
      <c r="K398" t="s">
        <v>1127</v>
      </c>
    </row>
    <row r="399" spans="1:11" x14ac:dyDescent="0.3">
      <c r="A399" t="s">
        <v>994</v>
      </c>
      <c r="B399">
        <v>26.25</v>
      </c>
      <c r="C399">
        <v>30.47</v>
      </c>
      <c r="D399">
        <f t="shared" ref="D399:D407" si="125">C399-B399</f>
        <v>4.2199999999999989</v>
      </c>
      <c r="E399" s="42">
        <f t="shared" ref="E399:E407" si="126">D399/B399*100</f>
        <v>16.076190476190472</v>
      </c>
      <c r="F399" s="42">
        <v>7.19</v>
      </c>
      <c r="G399" s="42">
        <v>8.4600000000000009</v>
      </c>
      <c r="I399">
        <v>10</v>
      </c>
      <c r="J399">
        <v>0.92700000000000005</v>
      </c>
      <c r="K399" t="s">
        <v>1127</v>
      </c>
    </row>
    <row r="400" spans="1:11" x14ac:dyDescent="0.3">
      <c r="A400" t="s">
        <v>995</v>
      </c>
      <c r="B400">
        <v>18.600000000000001</v>
      </c>
      <c r="C400">
        <v>21.1</v>
      </c>
      <c r="D400">
        <f t="shared" si="125"/>
        <v>2.5</v>
      </c>
      <c r="E400" s="42">
        <f t="shared" si="126"/>
        <v>13.440860215053762</v>
      </c>
      <c r="F400" s="42">
        <v>3.6</v>
      </c>
      <c r="G400" s="42">
        <v>3.7</v>
      </c>
      <c r="I400">
        <v>19</v>
      </c>
      <c r="J400">
        <v>0.79</v>
      </c>
      <c r="K400" t="s">
        <v>1127</v>
      </c>
    </row>
    <row r="401" spans="1:11" x14ac:dyDescent="0.3">
      <c r="A401" t="s">
        <v>996</v>
      </c>
      <c r="B401">
        <v>42.5</v>
      </c>
      <c r="C401">
        <v>46.2</v>
      </c>
      <c r="D401">
        <f t="shared" si="125"/>
        <v>3.7000000000000028</v>
      </c>
      <c r="E401" s="42">
        <f t="shared" si="126"/>
        <v>8.7058823529411828</v>
      </c>
      <c r="F401" s="42">
        <v>2.9</v>
      </c>
      <c r="G401" s="42">
        <v>3</v>
      </c>
      <c r="I401">
        <v>8</v>
      </c>
      <c r="J401">
        <v>0.79</v>
      </c>
      <c r="K401" t="s">
        <v>1127</v>
      </c>
    </row>
    <row r="402" spans="1:11" x14ac:dyDescent="0.3">
      <c r="A402" t="s">
        <v>997</v>
      </c>
      <c r="B402">
        <v>39.5</v>
      </c>
      <c r="C402">
        <v>43.1</v>
      </c>
      <c r="D402">
        <f t="shared" si="125"/>
        <v>3.6000000000000014</v>
      </c>
      <c r="E402" s="42">
        <f t="shared" si="126"/>
        <v>9.1139240506329156</v>
      </c>
      <c r="F402" s="42">
        <v>4.8</v>
      </c>
      <c r="G402" s="42">
        <v>5.8</v>
      </c>
      <c r="I402">
        <v>11</v>
      </c>
      <c r="J402">
        <v>0.82</v>
      </c>
      <c r="K402" t="s">
        <v>1127</v>
      </c>
    </row>
    <row r="403" spans="1:11" x14ac:dyDescent="0.3">
      <c r="A403" t="s">
        <v>998</v>
      </c>
      <c r="B403">
        <v>32.5</v>
      </c>
      <c r="C403">
        <v>36.4</v>
      </c>
      <c r="D403">
        <f t="shared" si="125"/>
        <v>3.8999999999999986</v>
      </c>
      <c r="E403" s="42">
        <f t="shared" si="126"/>
        <v>11.999999999999995</v>
      </c>
      <c r="F403" s="42">
        <v>4.2426000000000004</v>
      </c>
      <c r="G403" s="42">
        <v>3.677</v>
      </c>
      <c r="I403">
        <v>8</v>
      </c>
      <c r="J403">
        <v>0.79</v>
      </c>
      <c r="K403" t="s">
        <v>1127</v>
      </c>
    </row>
    <row r="404" spans="1:11" x14ac:dyDescent="0.3">
      <c r="A404" t="s">
        <v>999</v>
      </c>
      <c r="B404">
        <v>31.7</v>
      </c>
      <c r="C404">
        <v>34.700000000000003</v>
      </c>
      <c r="D404">
        <f t="shared" si="125"/>
        <v>3.0000000000000036</v>
      </c>
      <c r="E404" s="42">
        <f t="shared" si="126"/>
        <v>9.4637223974763529</v>
      </c>
      <c r="F404" s="42">
        <v>4.5999999999999996</v>
      </c>
      <c r="G404" s="42">
        <v>5.2</v>
      </c>
      <c r="I404">
        <v>18</v>
      </c>
      <c r="J404">
        <v>0.72199999999999998</v>
      </c>
      <c r="K404" t="s">
        <v>1127</v>
      </c>
    </row>
    <row r="405" spans="1:11" x14ac:dyDescent="0.3">
      <c r="A405" t="s">
        <v>1001</v>
      </c>
      <c r="B405">
        <v>43.7</v>
      </c>
      <c r="C405">
        <v>46.7</v>
      </c>
      <c r="D405">
        <f t="shared" si="125"/>
        <v>3</v>
      </c>
      <c r="E405" s="42">
        <f t="shared" si="126"/>
        <v>6.8649885583524028</v>
      </c>
      <c r="F405" s="42">
        <v>3.3</v>
      </c>
      <c r="G405" s="42">
        <v>5</v>
      </c>
      <c r="I405">
        <v>10</v>
      </c>
      <c r="J405">
        <v>0.66</v>
      </c>
      <c r="K405" t="s">
        <v>1127</v>
      </c>
    </row>
    <row r="406" spans="1:11" x14ac:dyDescent="0.3">
      <c r="A406" t="s">
        <v>1005</v>
      </c>
      <c r="B406">
        <v>23.1</v>
      </c>
      <c r="C406">
        <v>23.9</v>
      </c>
      <c r="D406">
        <f t="shared" si="125"/>
        <v>0.79999999999999716</v>
      </c>
      <c r="E406" s="42">
        <f t="shared" si="126"/>
        <v>3.4632034632034507</v>
      </c>
      <c r="F406" s="42">
        <v>3.3166000000000002</v>
      </c>
      <c r="G406" s="42">
        <v>3.3166000000000002</v>
      </c>
      <c r="I406">
        <v>11</v>
      </c>
      <c r="J406">
        <v>0.79</v>
      </c>
      <c r="K406" t="s">
        <v>1127</v>
      </c>
    </row>
    <row r="407" spans="1:11" x14ac:dyDescent="0.3">
      <c r="A407" t="s">
        <v>1006</v>
      </c>
      <c r="B407">
        <v>2.5499999999999998</v>
      </c>
      <c r="C407">
        <v>2.62</v>
      </c>
      <c r="D407">
        <f t="shared" si="125"/>
        <v>7.0000000000000284E-2</v>
      </c>
      <c r="E407" s="42">
        <f t="shared" si="126"/>
        <v>2.7450980392156978</v>
      </c>
      <c r="F407" s="42">
        <v>0.29099999999999998</v>
      </c>
      <c r="G407" s="42">
        <v>0.2117</v>
      </c>
      <c r="I407">
        <v>7</v>
      </c>
      <c r="J407">
        <v>0.79</v>
      </c>
      <c r="K407" t="s">
        <v>1127</v>
      </c>
    </row>
    <row r="408" spans="1:11" s="53" customFormat="1" x14ac:dyDescent="0.3">
      <c r="A408" s="53" t="s">
        <v>157</v>
      </c>
      <c r="B408" s="80">
        <f>AVERAGE(B398:B407)</f>
        <v>28.788000000000004</v>
      </c>
      <c r="C408" s="80">
        <f>AVERAGE(C398:C407)</f>
        <v>31.596999999999998</v>
      </c>
      <c r="D408" s="80">
        <f>AVERAGE(D398:D407)</f>
        <v>2.8090000000000002</v>
      </c>
      <c r="E408" s="80">
        <f t="shared" ref="E408:G408" si="127">AVERAGE(E398:E407)</f>
        <v>9.3882603177520387</v>
      </c>
      <c r="F408" s="80">
        <f t="shared" si="127"/>
        <v>3.8040199999999991</v>
      </c>
      <c r="G408" s="80">
        <f t="shared" si="127"/>
        <v>4.2875300000000003</v>
      </c>
      <c r="H408" s="80"/>
      <c r="I408" s="53">
        <f>SUM(I398:I407)</f>
        <v>109</v>
      </c>
      <c r="J408" s="80"/>
      <c r="K408" s="80"/>
    </row>
    <row r="409" spans="1:11" s="48" customFormat="1" x14ac:dyDescent="0.3">
      <c r="A409" s="48" t="s">
        <v>158</v>
      </c>
      <c r="B409" s="59">
        <f>STDEV(B398:B407)</f>
        <v>12.383348855979493</v>
      </c>
      <c r="C409" s="59">
        <f>STDEV(C398:C407)</f>
        <v>13.405635672275217</v>
      </c>
      <c r="D409" s="59">
        <f>STDEV(D398:D407)</f>
        <v>1.3559945099856094</v>
      </c>
      <c r="E409" s="59">
        <f t="shared" ref="E409:G409" si="128">STDEV(E398:E407)</f>
        <v>4.2294133952450554</v>
      </c>
      <c r="F409" s="59">
        <f t="shared" si="128"/>
        <v>1.731235580477456</v>
      </c>
      <c r="G409" s="59">
        <f t="shared" si="128"/>
        <v>2.1348314125736279</v>
      </c>
      <c r="H409" s="59"/>
      <c r="I409" s="59"/>
      <c r="J409" s="59"/>
      <c r="K409" s="59"/>
    </row>
    <row r="411" spans="1:11" s="51" customFormat="1" x14ac:dyDescent="0.3">
      <c r="A411" s="53" t="s">
        <v>1128</v>
      </c>
      <c r="E411" s="81"/>
    </row>
    <row r="412" spans="1:11" s="48" customFormat="1" x14ac:dyDescent="0.3">
      <c r="A412" s="48" t="s">
        <v>1007</v>
      </c>
      <c r="B412" s="48" t="s">
        <v>1008</v>
      </c>
      <c r="C412" s="48" t="s">
        <v>1009</v>
      </c>
      <c r="D412" s="48" t="s">
        <v>1010</v>
      </c>
      <c r="E412" s="59" t="s">
        <v>1015</v>
      </c>
      <c r="F412" s="48" t="s">
        <v>1011</v>
      </c>
      <c r="G412" s="48" t="s">
        <v>1012</v>
      </c>
      <c r="I412" s="48" t="s">
        <v>933</v>
      </c>
      <c r="J412" s="48" t="s">
        <v>1013</v>
      </c>
      <c r="K412" s="48" t="s">
        <v>1014</v>
      </c>
    </row>
    <row r="413" spans="1:11" x14ac:dyDescent="0.3">
      <c r="A413" t="s">
        <v>936</v>
      </c>
      <c r="B413">
        <v>42.91</v>
      </c>
      <c r="C413">
        <v>45.49</v>
      </c>
      <c r="D413">
        <f>C413-B413</f>
        <v>2.5800000000000054</v>
      </c>
      <c r="E413" s="42">
        <f>D413/B413*100</f>
        <v>6.0125844791424043</v>
      </c>
      <c r="F413" s="42">
        <v>9.0140999999999991</v>
      </c>
      <c r="G413" s="42">
        <v>7.2504999999999997</v>
      </c>
      <c r="I413">
        <v>24</v>
      </c>
      <c r="J413">
        <v>0.81</v>
      </c>
      <c r="K413" t="s">
        <v>1129</v>
      </c>
    </row>
    <row r="414" spans="1:11" x14ac:dyDescent="0.3">
      <c r="A414" t="s">
        <v>937</v>
      </c>
      <c r="B414">
        <v>3.41</v>
      </c>
      <c r="C414">
        <v>4.2</v>
      </c>
      <c r="D414">
        <f t="shared" ref="D414:D417" si="129">C414-B414</f>
        <v>0.79</v>
      </c>
      <c r="E414" s="42">
        <f t="shared" ref="E414:E417" si="130">D414/B414*100</f>
        <v>23.167155425219939</v>
      </c>
      <c r="F414" s="42">
        <v>0.79</v>
      </c>
      <c r="G414" s="42">
        <v>0.75</v>
      </c>
      <c r="I414">
        <v>6</v>
      </c>
      <c r="J414">
        <v>0.81</v>
      </c>
      <c r="K414" t="s">
        <v>1129</v>
      </c>
    </row>
    <row r="415" spans="1:11" x14ac:dyDescent="0.3">
      <c r="A415" t="s">
        <v>976</v>
      </c>
      <c r="B415">
        <v>9.6999999999999993</v>
      </c>
      <c r="C415">
        <v>11.47</v>
      </c>
      <c r="D415">
        <f t="shared" si="129"/>
        <v>1.7700000000000014</v>
      </c>
      <c r="E415" s="42">
        <f t="shared" si="130"/>
        <v>18.247422680412388</v>
      </c>
      <c r="F415" s="42">
        <v>1.1200000000000001</v>
      </c>
      <c r="G415" s="42">
        <v>1.83</v>
      </c>
      <c r="I415">
        <v>11</v>
      </c>
      <c r="J415">
        <v>0.81</v>
      </c>
      <c r="K415" t="s">
        <v>1129</v>
      </c>
    </row>
    <row r="416" spans="1:11" x14ac:dyDescent="0.3">
      <c r="A416" t="s">
        <v>940</v>
      </c>
      <c r="B416">
        <v>37.470599999999997</v>
      </c>
      <c r="C416">
        <v>43.645899999999997</v>
      </c>
      <c r="D416">
        <f t="shared" si="129"/>
        <v>6.1753</v>
      </c>
      <c r="E416" s="42">
        <f t="shared" si="130"/>
        <v>16.480387290302264</v>
      </c>
      <c r="F416" s="42">
        <v>5.4039000000000001</v>
      </c>
      <c r="G416" s="42">
        <v>5.4034000000000004</v>
      </c>
      <c r="I416">
        <v>17</v>
      </c>
      <c r="J416">
        <v>0.85</v>
      </c>
      <c r="K416" t="s">
        <v>1129</v>
      </c>
    </row>
    <row r="417" spans="1:11" x14ac:dyDescent="0.3">
      <c r="A417" t="s">
        <v>984</v>
      </c>
      <c r="B417">
        <v>21.5</v>
      </c>
      <c r="C417">
        <v>24.7</v>
      </c>
      <c r="D417">
        <f t="shared" si="129"/>
        <v>3.1999999999999993</v>
      </c>
      <c r="E417" s="42">
        <f t="shared" si="130"/>
        <v>14.883720930232554</v>
      </c>
      <c r="F417" s="42">
        <v>5.1439000000000004</v>
      </c>
      <c r="G417" s="42">
        <v>9.3080999999999996</v>
      </c>
      <c r="I417">
        <v>6</v>
      </c>
      <c r="J417">
        <v>0.81</v>
      </c>
      <c r="K417" t="s">
        <v>1129</v>
      </c>
    </row>
    <row r="418" spans="1:11" s="53" customFormat="1" x14ac:dyDescent="0.3">
      <c r="A418" s="53" t="s">
        <v>157</v>
      </c>
      <c r="B418" s="80">
        <f>AVERAGE(B413:B417)</f>
        <v>22.99812</v>
      </c>
      <c r="C418" s="80">
        <f>AVERAGE(C413:C417)</f>
        <v>25.90118</v>
      </c>
      <c r="D418" s="80">
        <f>AVERAGE(D413:D417)</f>
        <v>2.9030600000000013</v>
      </c>
      <c r="E418" s="80">
        <f t="shared" ref="E418:G418" si="131">AVERAGE(E413:E417)</f>
        <v>15.75825416106191</v>
      </c>
      <c r="F418" s="80">
        <f t="shared" si="131"/>
        <v>4.2943799999999994</v>
      </c>
      <c r="G418" s="80">
        <f t="shared" si="131"/>
        <v>4.9083999999999994</v>
      </c>
      <c r="H418" s="80"/>
      <c r="I418" s="53">
        <f>SUM(I413:I417)</f>
        <v>64</v>
      </c>
      <c r="J418" s="80"/>
      <c r="K418" s="80"/>
    </row>
    <row r="419" spans="1:11" s="48" customFormat="1" x14ac:dyDescent="0.3">
      <c r="A419" s="48" t="s">
        <v>158</v>
      </c>
      <c r="B419" s="59">
        <f>STDEV(B413:B417)</f>
        <v>17.093232920427894</v>
      </c>
      <c r="C419" s="59">
        <f>STDEV(C413:C417)</f>
        <v>18.569060018266946</v>
      </c>
      <c r="D419" s="59">
        <f>STDEV(D413:D417)</f>
        <v>2.0401558317932471</v>
      </c>
      <c r="E419" s="59">
        <f t="shared" ref="E419:G419" si="132">STDEV(E413:E417)</f>
        <v>6.2720040664253425</v>
      </c>
      <c r="F419" s="59">
        <f t="shared" si="132"/>
        <v>3.4126911414600651</v>
      </c>
      <c r="G419" s="59">
        <f t="shared" si="132"/>
        <v>3.6005782389777341</v>
      </c>
      <c r="H419" s="59"/>
      <c r="I419" s="59"/>
      <c r="J419" s="59"/>
      <c r="K419" s="59"/>
    </row>
    <row r="421" spans="1:11" s="51" customFormat="1" x14ac:dyDescent="0.3">
      <c r="A421" s="53" t="s">
        <v>1130</v>
      </c>
      <c r="E421" s="81"/>
    </row>
    <row r="422" spans="1:11" s="48" customFormat="1" x14ac:dyDescent="0.3">
      <c r="A422" s="48" t="s">
        <v>1007</v>
      </c>
      <c r="B422" s="48" t="s">
        <v>1008</v>
      </c>
      <c r="C422" s="48" t="s">
        <v>1009</v>
      </c>
      <c r="D422" s="48" t="s">
        <v>1010</v>
      </c>
      <c r="E422" s="59" t="s">
        <v>1015</v>
      </c>
      <c r="F422" s="48" t="s">
        <v>1011</v>
      </c>
      <c r="G422" s="48" t="s">
        <v>1012</v>
      </c>
      <c r="I422" s="48" t="s">
        <v>933</v>
      </c>
      <c r="J422" s="48" t="s">
        <v>1013</v>
      </c>
      <c r="K422" s="48" t="s">
        <v>1014</v>
      </c>
    </row>
    <row r="423" spans="1:11" x14ac:dyDescent="0.3">
      <c r="A423" t="s">
        <v>989</v>
      </c>
      <c r="B423">
        <v>33.56</v>
      </c>
      <c r="C423">
        <v>39.840000000000003</v>
      </c>
      <c r="D423">
        <f>C423-B423</f>
        <v>6.2800000000000011</v>
      </c>
      <c r="E423" s="42">
        <f>D423/B423*100</f>
        <v>18.712753277711563</v>
      </c>
      <c r="F423" s="42">
        <v>9.4419000000000004</v>
      </c>
      <c r="G423" s="42">
        <v>10.0604</v>
      </c>
      <c r="I423">
        <v>17</v>
      </c>
      <c r="J423">
        <v>0.79</v>
      </c>
      <c r="K423" t="s">
        <v>1131</v>
      </c>
    </row>
    <row r="424" spans="1:11" x14ac:dyDescent="0.3">
      <c r="A424" t="s">
        <v>990</v>
      </c>
      <c r="B424">
        <v>2.15</v>
      </c>
      <c r="C424">
        <v>2.4900000000000002</v>
      </c>
      <c r="D424">
        <f t="shared" ref="D424:D427" si="133">C424-B424</f>
        <v>0.3400000000000003</v>
      </c>
      <c r="E424" s="42">
        <f t="shared" ref="E424:E427" si="134">D424/B424*100</f>
        <v>15.813953488372107</v>
      </c>
      <c r="F424" s="42">
        <v>0.42</v>
      </c>
      <c r="G424" s="42">
        <v>0.56999999999999995</v>
      </c>
      <c r="I424">
        <v>9</v>
      </c>
      <c r="J424">
        <v>0.79</v>
      </c>
      <c r="K424" t="s">
        <v>1131</v>
      </c>
    </row>
    <row r="425" spans="1:11" x14ac:dyDescent="0.3">
      <c r="A425" t="s">
        <v>991</v>
      </c>
      <c r="B425">
        <v>8.49</v>
      </c>
      <c r="C425">
        <v>9.5</v>
      </c>
      <c r="D425">
        <f t="shared" si="133"/>
        <v>1.0099999999999998</v>
      </c>
      <c r="E425" s="42">
        <f t="shared" si="134"/>
        <v>11.896348645465251</v>
      </c>
      <c r="F425" s="42">
        <v>1.36</v>
      </c>
      <c r="G425" s="42">
        <v>1.07</v>
      </c>
      <c r="I425">
        <v>44</v>
      </c>
      <c r="J425">
        <v>0.79</v>
      </c>
      <c r="K425" t="s">
        <v>1131</v>
      </c>
    </row>
    <row r="426" spans="1:11" x14ac:dyDescent="0.3">
      <c r="A426" t="s">
        <v>1000</v>
      </c>
      <c r="B426">
        <v>36</v>
      </c>
      <c r="C426">
        <v>40.795000000000002</v>
      </c>
      <c r="D426">
        <f t="shared" si="133"/>
        <v>4.7950000000000017</v>
      </c>
      <c r="E426" s="42">
        <f t="shared" si="134"/>
        <v>13.31944444444445</v>
      </c>
      <c r="F426" s="42">
        <v>4.4721000000000002</v>
      </c>
      <c r="G426" s="42">
        <v>5.1271000000000004</v>
      </c>
      <c r="I426">
        <v>14</v>
      </c>
      <c r="J426">
        <v>0.91</v>
      </c>
      <c r="K426" t="s">
        <v>1131</v>
      </c>
    </row>
    <row r="427" spans="1:11" x14ac:dyDescent="0.3">
      <c r="A427" t="s">
        <v>1002</v>
      </c>
      <c r="B427">
        <v>19.899999999999999</v>
      </c>
      <c r="C427">
        <v>26.9</v>
      </c>
      <c r="D427">
        <f t="shared" si="133"/>
        <v>7</v>
      </c>
      <c r="E427" s="42">
        <f t="shared" si="134"/>
        <v>35.175879396984925</v>
      </c>
      <c r="F427" s="42">
        <v>2.4739</v>
      </c>
      <c r="G427" s="42">
        <v>5.7723000000000004</v>
      </c>
      <c r="I427">
        <v>17</v>
      </c>
      <c r="J427">
        <v>0.79</v>
      </c>
      <c r="K427" t="s">
        <v>1131</v>
      </c>
    </row>
    <row r="428" spans="1:11" s="53" customFormat="1" x14ac:dyDescent="0.3">
      <c r="A428" s="53" t="s">
        <v>157</v>
      </c>
      <c r="B428" s="80">
        <f>AVERAGE(B423:B427)</f>
        <v>20.02</v>
      </c>
      <c r="C428" s="80">
        <f>AVERAGE(C423:C427)</f>
        <v>23.905000000000001</v>
      </c>
      <c r="D428" s="80">
        <f>AVERAGE(D423:D427)</f>
        <v>3.8850000000000007</v>
      </c>
      <c r="E428" s="80">
        <f t="shared" ref="E428:G428" si="135">AVERAGE(E423:E427)</f>
        <v>18.98367585059566</v>
      </c>
      <c r="F428" s="80">
        <f t="shared" si="135"/>
        <v>3.6335799999999998</v>
      </c>
      <c r="G428" s="80">
        <f t="shared" si="135"/>
        <v>4.5199600000000002</v>
      </c>
      <c r="H428" s="80"/>
      <c r="I428" s="53">
        <f>SUM(I423:I427)</f>
        <v>101</v>
      </c>
      <c r="J428" s="80"/>
      <c r="K428" s="80"/>
    </row>
    <row r="429" spans="1:11" s="48" customFormat="1" x14ac:dyDescent="0.3">
      <c r="A429" s="48" t="s">
        <v>158</v>
      </c>
      <c r="B429" s="59">
        <f>STDEV(B423:B427)</f>
        <v>14.924679226033637</v>
      </c>
      <c r="C429" s="59">
        <f>STDEV(C423:C427)</f>
        <v>17.423207224848131</v>
      </c>
      <c r="D429" s="59">
        <f>STDEV(D423:D427)</f>
        <v>3.0454884665682118</v>
      </c>
      <c r="E429" s="59">
        <f t="shared" ref="E429:G429" si="136">STDEV(E423:E427)</f>
        <v>9.4157012340663027</v>
      </c>
      <c r="F429" s="59">
        <f t="shared" si="136"/>
        <v>3.580531285577603</v>
      </c>
      <c r="G429" s="59">
        <f t="shared" si="136"/>
        <v>3.8774301364434662</v>
      </c>
      <c r="H429" s="59"/>
      <c r="I429" s="59"/>
      <c r="J429" s="59"/>
      <c r="K429" s="59"/>
    </row>
    <row r="432" spans="1:11" s="51" customFormat="1" x14ac:dyDescent="0.3">
      <c r="A432" s="53" t="s">
        <v>1132</v>
      </c>
      <c r="E432" s="81"/>
    </row>
    <row r="433" spans="1:11" s="48" customFormat="1" x14ac:dyDescent="0.3">
      <c r="A433" s="48" t="s">
        <v>1007</v>
      </c>
      <c r="B433" s="48" t="s">
        <v>1008</v>
      </c>
      <c r="C433" s="48" t="s">
        <v>1009</v>
      </c>
      <c r="D433" s="48" t="s">
        <v>1010</v>
      </c>
      <c r="E433" s="59" t="s">
        <v>1015</v>
      </c>
      <c r="F433" s="48" t="s">
        <v>1011</v>
      </c>
      <c r="G433" s="48" t="s">
        <v>1012</v>
      </c>
      <c r="I433" s="48" t="s">
        <v>933</v>
      </c>
      <c r="J433" s="48" t="s">
        <v>1013</v>
      </c>
      <c r="K433" s="48" t="s">
        <v>1014</v>
      </c>
    </row>
    <row r="434" spans="1:11" x14ac:dyDescent="0.3">
      <c r="A434" t="s">
        <v>1105</v>
      </c>
      <c r="B434">
        <v>336</v>
      </c>
      <c r="C434">
        <v>341</v>
      </c>
      <c r="D434">
        <f>C434-B434</f>
        <v>5</v>
      </c>
      <c r="E434" s="42">
        <f>D434/B434*100</f>
        <v>1.4880952380952379</v>
      </c>
      <c r="F434" s="42">
        <v>31</v>
      </c>
      <c r="G434" s="42">
        <v>25</v>
      </c>
      <c r="I434">
        <v>9</v>
      </c>
      <c r="J434">
        <v>0.71799999999999997</v>
      </c>
      <c r="K434" t="s">
        <v>1109</v>
      </c>
    </row>
    <row r="435" spans="1:11" x14ac:dyDescent="0.3">
      <c r="A435" t="s">
        <v>978</v>
      </c>
      <c r="B435">
        <v>3.7</v>
      </c>
      <c r="C435">
        <v>3.9</v>
      </c>
      <c r="D435">
        <f t="shared" ref="D435:D440" si="137">C435-B435</f>
        <v>0.19999999999999973</v>
      </c>
      <c r="E435" s="42">
        <f t="shared" ref="E435:E440" si="138">D435/B435*100</f>
        <v>5.4054054054053982</v>
      </c>
      <c r="F435" s="42">
        <v>0.8</v>
      </c>
      <c r="G435" s="42">
        <v>0.8</v>
      </c>
      <c r="I435">
        <v>74</v>
      </c>
      <c r="J435">
        <v>0.80800000000000005</v>
      </c>
      <c r="K435" t="s">
        <v>1109</v>
      </c>
    </row>
    <row r="436" spans="1:11" x14ac:dyDescent="0.3">
      <c r="A436" t="s">
        <v>980</v>
      </c>
      <c r="B436">
        <v>180.3</v>
      </c>
      <c r="C436">
        <v>206.9</v>
      </c>
      <c r="D436">
        <f t="shared" si="137"/>
        <v>26.599999999999994</v>
      </c>
      <c r="E436" s="42">
        <f t="shared" si="138"/>
        <v>14.753189129229058</v>
      </c>
      <c r="F436" s="42">
        <v>30.1</v>
      </c>
      <c r="G436" s="42">
        <v>29.6</v>
      </c>
      <c r="I436">
        <v>16</v>
      </c>
      <c r="J436">
        <v>0.80800000000000005</v>
      </c>
      <c r="K436" t="s">
        <v>1109</v>
      </c>
    </row>
    <row r="437" spans="1:11" x14ac:dyDescent="0.3">
      <c r="A437" t="s">
        <v>1133</v>
      </c>
      <c r="B437">
        <v>330</v>
      </c>
      <c r="C437">
        <v>342</v>
      </c>
      <c r="D437">
        <f t="shared" si="137"/>
        <v>12</v>
      </c>
      <c r="E437" s="42">
        <f t="shared" si="138"/>
        <v>3.6363636363636362</v>
      </c>
      <c r="F437" s="42">
        <v>59</v>
      </c>
      <c r="G437" s="42">
        <v>61</v>
      </c>
      <c r="I437">
        <v>9</v>
      </c>
      <c r="J437">
        <v>0.90400000000000003</v>
      </c>
      <c r="K437" t="s">
        <v>1109</v>
      </c>
    </row>
    <row r="438" spans="1:11" x14ac:dyDescent="0.3">
      <c r="A438" t="s">
        <v>1110</v>
      </c>
      <c r="B438">
        <v>254</v>
      </c>
      <c r="C438">
        <v>270</v>
      </c>
      <c r="D438">
        <f t="shared" si="137"/>
        <v>16</v>
      </c>
      <c r="E438" s="42">
        <f t="shared" si="138"/>
        <v>6.2992125984251963</v>
      </c>
      <c r="F438" s="42">
        <v>44.5</v>
      </c>
      <c r="G438" s="42">
        <v>40</v>
      </c>
      <c r="I438">
        <v>5</v>
      </c>
      <c r="J438">
        <v>0.81</v>
      </c>
      <c r="K438" t="s">
        <v>1109</v>
      </c>
    </row>
    <row r="439" spans="1:11" x14ac:dyDescent="0.3">
      <c r="A439" t="s">
        <v>1134</v>
      </c>
      <c r="B439">
        <v>198</v>
      </c>
      <c r="C439">
        <v>229</v>
      </c>
      <c r="D439">
        <f t="shared" si="137"/>
        <v>31</v>
      </c>
      <c r="E439" s="42">
        <f t="shared" si="138"/>
        <v>15.656565656565657</v>
      </c>
      <c r="F439" s="42">
        <v>36.479999999999997</v>
      </c>
      <c r="G439" s="42">
        <v>39.799999999999997</v>
      </c>
      <c r="I439">
        <v>11</v>
      </c>
      <c r="J439">
        <v>0.81</v>
      </c>
      <c r="K439" t="s">
        <v>1109</v>
      </c>
    </row>
    <row r="440" spans="1:11" x14ac:dyDescent="0.3">
      <c r="A440" t="s">
        <v>941</v>
      </c>
      <c r="B440">
        <v>379</v>
      </c>
      <c r="C440">
        <v>419</v>
      </c>
      <c r="D440">
        <f t="shared" si="137"/>
        <v>40</v>
      </c>
      <c r="E440" s="42">
        <f t="shared" si="138"/>
        <v>10.554089709762533</v>
      </c>
      <c r="F440" s="42">
        <v>50.27</v>
      </c>
      <c r="G440" s="42">
        <v>60.85</v>
      </c>
      <c r="I440">
        <v>7</v>
      </c>
      <c r="J440">
        <v>0.80100000000000005</v>
      </c>
      <c r="K440" t="s">
        <v>1109</v>
      </c>
    </row>
    <row r="441" spans="1:11" s="53" customFormat="1" x14ac:dyDescent="0.3">
      <c r="A441" s="53" t="s">
        <v>157</v>
      </c>
      <c r="B441" s="80">
        <f>AVERAGE(B434:B440)</f>
        <v>240.14285714285714</v>
      </c>
      <c r="C441" s="80">
        <f>AVERAGE(C434:C440)</f>
        <v>258.82857142857142</v>
      </c>
      <c r="D441" s="80">
        <f>AVERAGE(D434:D440)</f>
        <v>18.685714285714287</v>
      </c>
      <c r="E441" s="80">
        <f t="shared" ref="E441:G441" si="139">AVERAGE(E434:E440)</f>
        <v>8.2561316248352465</v>
      </c>
      <c r="F441" s="80">
        <f t="shared" si="139"/>
        <v>36.021428571428572</v>
      </c>
      <c r="G441" s="80">
        <f t="shared" si="139"/>
        <v>36.721428571428575</v>
      </c>
      <c r="H441" s="80"/>
      <c r="I441" s="53">
        <f>SUM(I434:I440)</f>
        <v>131</v>
      </c>
      <c r="J441" s="80"/>
      <c r="K441" s="80"/>
    </row>
    <row r="442" spans="1:11" s="48" customFormat="1" x14ac:dyDescent="0.3">
      <c r="A442" s="48" t="s">
        <v>158</v>
      </c>
      <c r="B442" s="59">
        <f>STDEV(B434:B440)</f>
        <v>127.80104142954468</v>
      </c>
      <c r="C442" s="59">
        <f>STDEV(C434:C440)</f>
        <v>134.17911802618815</v>
      </c>
      <c r="D442" s="59">
        <f>STDEV(D434:D440)</f>
        <v>14.430919186643255</v>
      </c>
      <c r="E442" s="59">
        <f t="shared" ref="E442:G442" si="140">STDEV(E434:E440)</f>
        <v>5.4979319791943952</v>
      </c>
      <c r="F442" s="59">
        <f t="shared" si="140"/>
        <v>18.725918249466805</v>
      </c>
      <c r="G442" s="59">
        <f t="shared" si="140"/>
        <v>21.096284371559708</v>
      </c>
      <c r="H442" s="59"/>
      <c r="I442" s="59"/>
      <c r="J442" s="59"/>
      <c r="K442" s="59"/>
    </row>
    <row r="444" spans="1:11" s="51" customFormat="1" x14ac:dyDescent="0.3">
      <c r="A444" s="53" t="s">
        <v>1135</v>
      </c>
      <c r="E444" s="81"/>
    </row>
    <row r="445" spans="1:11" s="48" customFormat="1" x14ac:dyDescent="0.3">
      <c r="A445" s="48" t="s">
        <v>1007</v>
      </c>
      <c r="B445" s="48" t="s">
        <v>1008</v>
      </c>
      <c r="C445" s="48" t="s">
        <v>1009</v>
      </c>
      <c r="D445" s="48" t="s">
        <v>1010</v>
      </c>
      <c r="E445" s="59" t="s">
        <v>1015</v>
      </c>
      <c r="F445" s="48" t="s">
        <v>1011</v>
      </c>
      <c r="G445" s="48" t="s">
        <v>1012</v>
      </c>
      <c r="I445" s="48" t="s">
        <v>933</v>
      </c>
      <c r="J445" s="48" t="s">
        <v>1013</v>
      </c>
      <c r="K445" s="48" t="s">
        <v>1014</v>
      </c>
    </row>
    <row r="446" spans="1:11" x14ac:dyDescent="0.3">
      <c r="A446" t="s">
        <v>1107</v>
      </c>
      <c r="B446">
        <v>243</v>
      </c>
      <c r="C446">
        <v>253</v>
      </c>
      <c r="D446">
        <f>C446-B446</f>
        <v>10</v>
      </c>
      <c r="E446" s="42">
        <f>D446/B446*100</f>
        <v>4.1152263374485596</v>
      </c>
      <c r="F446" s="42">
        <v>20</v>
      </c>
      <c r="G446" s="42">
        <v>19</v>
      </c>
      <c r="I446">
        <v>8</v>
      </c>
      <c r="J446">
        <v>0.84199999999999997</v>
      </c>
      <c r="K446" t="s">
        <v>1112</v>
      </c>
    </row>
    <row r="447" spans="1:11" x14ac:dyDescent="0.3">
      <c r="A447" t="s">
        <v>993</v>
      </c>
      <c r="B447">
        <v>3.2</v>
      </c>
      <c r="C447">
        <v>3.4</v>
      </c>
      <c r="D447">
        <f t="shared" ref="D447:D452" si="141">C447-B447</f>
        <v>0.19999999999999973</v>
      </c>
      <c r="E447" s="42">
        <f t="shared" ref="E447:E452" si="142">D447/B447*100</f>
        <v>6.249999999999992</v>
      </c>
      <c r="F447" s="42">
        <v>0.9</v>
      </c>
      <c r="G447" s="42">
        <v>0.9</v>
      </c>
      <c r="I447">
        <v>22</v>
      </c>
      <c r="J447">
        <v>0.84299999999999997</v>
      </c>
      <c r="K447" t="s">
        <v>1112</v>
      </c>
    </row>
    <row r="448" spans="1:11" x14ac:dyDescent="0.3">
      <c r="A448" t="s">
        <v>995</v>
      </c>
      <c r="B448">
        <v>92</v>
      </c>
      <c r="C448">
        <v>111.3</v>
      </c>
      <c r="D448">
        <f t="shared" si="141"/>
        <v>19.299999999999997</v>
      </c>
      <c r="E448" s="42">
        <f t="shared" si="142"/>
        <v>20.978260869565215</v>
      </c>
      <c r="F448" s="42">
        <v>18</v>
      </c>
      <c r="G448" s="42">
        <v>19.100000000000001</v>
      </c>
      <c r="I448">
        <v>19</v>
      </c>
      <c r="J448">
        <v>0.84299999999999997</v>
      </c>
      <c r="K448" t="s">
        <v>1112</v>
      </c>
    </row>
    <row r="449" spans="1:11" x14ac:dyDescent="0.3">
      <c r="A449" t="s">
        <v>997</v>
      </c>
      <c r="B449">
        <v>172</v>
      </c>
      <c r="C449">
        <v>188</v>
      </c>
      <c r="D449">
        <f t="shared" si="141"/>
        <v>16</v>
      </c>
      <c r="E449" s="42">
        <f t="shared" si="142"/>
        <v>9.3023255813953494</v>
      </c>
      <c r="F449" s="42">
        <v>45</v>
      </c>
      <c r="G449" s="42">
        <v>41</v>
      </c>
      <c r="I449">
        <v>11</v>
      </c>
      <c r="J449">
        <v>0.90400000000000003</v>
      </c>
      <c r="K449" t="s">
        <v>1112</v>
      </c>
    </row>
    <row r="450" spans="1:11" x14ac:dyDescent="0.3">
      <c r="A450" t="s">
        <v>1113</v>
      </c>
      <c r="B450">
        <v>152.86000000000001</v>
      </c>
      <c r="C450">
        <v>172.86</v>
      </c>
      <c r="D450">
        <f t="shared" si="141"/>
        <v>20</v>
      </c>
      <c r="E450" s="42">
        <f t="shared" si="142"/>
        <v>13.083867591259976</v>
      </c>
      <c r="F450" s="42">
        <v>29.28</v>
      </c>
      <c r="G450" s="42">
        <v>35.46</v>
      </c>
      <c r="I450">
        <v>7</v>
      </c>
      <c r="J450">
        <v>0.84299999999999997</v>
      </c>
      <c r="K450" t="s">
        <v>1112</v>
      </c>
    </row>
    <row r="451" spans="1:11" x14ac:dyDescent="0.3">
      <c r="A451" t="s">
        <v>1136</v>
      </c>
      <c r="B451">
        <v>145</v>
      </c>
      <c r="C451">
        <v>154</v>
      </c>
      <c r="D451">
        <f t="shared" si="141"/>
        <v>9</v>
      </c>
      <c r="E451" s="42">
        <f t="shared" si="142"/>
        <v>6.2068965517241379</v>
      </c>
      <c r="F451" s="42">
        <v>16.579999999999998</v>
      </c>
      <c r="G451" s="42">
        <v>26.53</v>
      </c>
      <c r="I451">
        <v>11</v>
      </c>
      <c r="J451">
        <v>0.84299999999999997</v>
      </c>
      <c r="K451" t="s">
        <v>1112</v>
      </c>
    </row>
    <row r="452" spans="1:11" x14ac:dyDescent="0.3">
      <c r="A452" t="s">
        <v>1006</v>
      </c>
      <c r="B452">
        <v>269</v>
      </c>
      <c r="C452">
        <v>298</v>
      </c>
      <c r="D452">
        <f t="shared" si="141"/>
        <v>29</v>
      </c>
      <c r="E452" s="42">
        <f t="shared" si="142"/>
        <v>10.780669144981413</v>
      </c>
      <c r="F452" s="42">
        <v>34.39</v>
      </c>
      <c r="G452" s="42">
        <v>39.69</v>
      </c>
      <c r="I452">
        <v>7</v>
      </c>
      <c r="J452">
        <v>0.88600000000000001</v>
      </c>
      <c r="K452" t="s">
        <v>1112</v>
      </c>
    </row>
    <row r="453" spans="1:11" s="53" customFormat="1" x14ac:dyDescent="0.3">
      <c r="A453" s="53" t="s">
        <v>157</v>
      </c>
      <c r="B453" s="80">
        <f>AVERAGE(B446:B452)</f>
        <v>153.86571428571429</v>
      </c>
      <c r="C453" s="80">
        <f>AVERAGE(C446:C452)</f>
        <v>168.65142857142857</v>
      </c>
      <c r="D453" s="80">
        <f>AVERAGE(D446:D452)</f>
        <v>14.785714285714286</v>
      </c>
      <c r="E453" s="80">
        <f t="shared" ref="E453:G453" si="143">AVERAGE(E446:E452)</f>
        <v>10.102463725196376</v>
      </c>
      <c r="F453" s="80">
        <f t="shared" si="143"/>
        <v>23.449999999999996</v>
      </c>
      <c r="G453" s="80">
        <f t="shared" si="143"/>
        <v>25.954285714285714</v>
      </c>
      <c r="H453" s="80"/>
      <c r="I453" s="53">
        <f>SUM(I446:I452)</f>
        <v>85</v>
      </c>
      <c r="J453" s="80"/>
      <c r="K453" s="80"/>
    </row>
    <row r="454" spans="1:11" s="48" customFormat="1" x14ac:dyDescent="0.3">
      <c r="A454" s="48" t="s">
        <v>158</v>
      </c>
      <c r="B454" s="59">
        <f>STDEV(B446:B452)</f>
        <v>89.570096731953072</v>
      </c>
      <c r="C454" s="59">
        <f>STDEV(C446:C452)</f>
        <v>95.785958509684761</v>
      </c>
      <c r="D454" s="59">
        <f>STDEV(D446:D452)</f>
        <v>9.3113601891146125</v>
      </c>
      <c r="E454" s="59">
        <f t="shared" ref="E454:G454" si="144">STDEV(E446:E452)</f>
        <v>5.6882312434368298</v>
      </c>
      <c r="F454" s="59">
        <f t="shared" si="144"/>
        <v>14.232471090198411</v>
      </c>
      <c r="G454" s="59">
        <f t="shared" si="144"/>
        <v>14.310799951019343</v>
      </c>
      <c r="H454" s="59"/>
      <c r="I454" s="59"/>
      <c r="J454" s="59"/>
      <c r="K454" s="59"/>
    </row>
    <row r="456" spans="1:11" s="51" customFormat="1" x14ac:dyDescent="0.3">
      <c r="A456" s="53" t="s">
        <v>1137</v>
      </c>
      <c r="E456" s="81"/>
    </row>
    <row r="457" spans="1:11" s="48" customFormat="1" x14ac:dyDescent="0.3">
      <c r="A457" s="48" t="s">
        <v>1007</v>
      </c>
      <c r="B457" s="48" t="s">
        <v>1008</v>
      </c>
      <c r="C457" s="48" t="s">
        <v>1009</v>
      </c>
      <c r="D457" s="48" t="s">
        <v>1010</v>
      </c>
      <c r="E457" s="59" t="s">
        <v>1015</v>
      </c>
      <c r="F457" s="48" t="s">
        <v>1011</v>
      </c>
      <c r="G457" s="48" t="s">
        <v>1012</v>
      </c>
      <c r="I457" s="48" t="s">
        <v>933</v>
      </c>
      <c r="J457" s="48" t="s">
        <v>1013</v>
      </c>
      <c r="K457" s="48" t="s">
        <v>1014</v>
      </c>
    </row>
    <row r="458" spans="1:11" x14ac:dyDescent="0.3">
      <c r="A458" t="s">
        <v>977</v>
      </c>
      <c r="B458">
        <v>11.3</v>
      </c>
      <c r="C458">
        <v>12.2</v>
      </c>
      <c r="D458">
        <f>C458-B458</f>
        <v>0.89999999999999858</v>
      </c>
      <c r="E458" s="42">
        <f>D458/B458*100</f>
        <v>7.9646017699114919</v>
      </c>
      <c r="F458" s="42">
        <v>4.0999999999999996</v>
      </c>
      <c r="G458" s="42">
        <v>3.6</v>
      </c>
      <c r="I458">
        <v>7</v>
      </c>
      <c r="J458">
        <v>0.80800000000000005</v>
      </c>
      <c r="K458" t="s">
        <v>1115</v>
      </c>
    </row>
    <row r="459" spans="1:11" x14ac:dyDescent="0.3">
      <c r="A459" t="s">
        <v>1116</v>
      </c>
      <c r="B459">
        <v>252</v>
      </c>
      <c r="C459">
        <v>268</v>
      </c>
      <c r="D459">
        <f>C459-B459</f>
        <v>16</v>
      </c>
      <c r="E459" s="42">
        <f>D459/B459*100</f>
        <v>6.3492063492063489</v>
      </c>
      <c r="F459" s="42">
        <v>22.8</v>
      </c>
      <c r="G459" s="42">
        <v>22.8</v>
      </c>
      <c r="I459">
        <v>5</v>
      </c>
      <c r="J459">
        <v>0.81</v>
      </c>
      <c r="K459" t="s">
        <v>1115</v>
      </c>
    </row>
    <row r="460" spans="1:11" s="53" customFormat="1" x14ac:dyDescent="0.3">
      <c r="A460" s="53" t="s">
        <v>157</v>
      </c>
      <c r="B460" s="80">
        <f>AVERAGE(B458:B459)</f>
        <v>131.65</v>
      </c>
      <c r="C460" s="80">
        <f>AVERAGE(C458:C459)</f>
        <v>140.1</v>
      </c>
      <c r="D460" s="80">
        <f>AVERAGE(D458:D459)</f>
        <v>8.4499999999999993</v>
      </c>
      <c r="E460" s="80">
        <f t="shared" ref="E460:G460" si="145">AVERAGE(E458:E459)</f>
        <v>7.1569040595589204</v>
      </c>
      <c r="F460" s="80">
        <f t="shared" si="145"/>
        <v>13.45</v>
      </c>
      <c r="G460" s="80">
        <f t="shared" si="145"/>
        <v>13.200000000000001</v>
      </c>
      <c r="H460" s="80"/>
      <c r="I460" s="53">
        <f>SUM(I458:I459)</f>
        <v>12</v>
      </c>
      <c r="J460" s="80"/>
      <c r="K460" s="80"/>
    </row>
    <row r="461" spans="1:11" s="48" customFormat="1" x14ac:dyDescent="0.3">
      <c r="A461" s="48" t="s">
        <v>158</v>
      </c>
      <c r="B461" s="59">
        <f>STDEV(B458:B459)</f>
        <v>170.20060223160201</v>
      </c>
      <c r="C461" s="59">
        <f>STDEV(C458:C459)</f>
        <v>180.87791462751886</v>
      </c>
      <c r="D461" s="59">
        <f>STDEV(D458:D459)</f>
        <v>10.677312395916868</v>
      </c>
      <c r="E461" s="59">
        <f t="shared" ref="E461:G461" si="146">STDEV(E458:E459)</f>
        <v>1.1422570562783052</v>
      </c>
      <c r="F461" s="59">
        <f t="shared" si="146"/>
        <v>13.222896808188439</v>
      </c>
      <c r="G461" s="59">
        <f t="shared" si="146"/>
        <v>13.576450198781712</v>
      </c>
      <c r="H461" s="59"/>
      <c r="I461" s="59"/>
      <c r="J461" s="59"/>
      <c r="K461" s="59"/>
    </row>
    <row r="463" spans="1:11" s="51" customFormat="1" x14ac:dyDescent="0.3">
      <c r="A463" s="53" t="s">
        <v>1138</v>
      </c>
      <c r="E463" s="81"/>
    </row>
    <row r="464" spans="1:11" s="48" customFormat="1" x14ac:dyDescent="0.3">
      <c r="A464" s="48" t="s">
        <v>1007</v>
      </c>
      <c r="B464" s="48" t="s">
        <v>1008</v>
      </c>
      <c r="C464" s="48" t="s">
        <v>1009</v>
      </c>
      <c r="D464" s="48" t="s">
        <v>1010</v>
      </c>
      <c r="E464" s="59" t="s">
        <v>1015</v>
      </c>
      <c r="F464" s="48" t="s">
        <v>1011</v>
      </c>
      <c r="G464" s="48" t="s">
        <v>1012</v>
      </c>
      <c r="I464" s="48" t="s">
        <v>933</v>
      </c>
      <c r="J464" s="48" t="s">
        <v>1013</v>
      </c>
      <c r="K464" s="48" t="s">
        <v>1014</v>
      </c>
    </row>
    <row r="465" spans="1:11" x14ac:dyDescent="0.3">
      <c r="A465" t="s">
        <v>992</v>
      </c>
      <c r="B465">
        <v>10</v>
      </c>
      <c r="C465">
        <v>11.8</v>
      </c>
      <c r="D465">
        <f>C465-B465</f>
        <v>1.8000000000000007</v>
      </c>
      <c r="E465" s="42">
        <f>D465/B465*100</f>
        <v>18.000000000000007</v>
      </c>
      <c r="F465" s="42">
        <v>0.6</v>
      </c>
      <c r="G465" s="42">
        <v>1.1000000000000001</v>
      </c>
      <c r="I465">
        <v>7</v>
      </c>
      <c r="J465">
        <v>0.84299999999999997</v>
      </c>
      <c r="K465" t="s">
        <v>1118</v>
      </c>
    </row>
    <row r="466" spans="1:11" x14ac:dyDescent="0.3">
      <c r="A466" t="s">
        <v>1119</v>
      </c>
      <c r="B466">
        <v>181.43</v>
      </c>
      <c r="C466">
        <v>207.14</v>
      </c>
      <c r="D466">
        <f>C466-B466</f>
        <v>25.70999999999998</v>
      </c>
      <c r="E466" s="42">
        <f>D466/B466*100</f>
        <v>14.170754560987698</v>
      </c>
      <c r="F466" s="42">
        <v>32.369999999999997</v>
      </c>
      <c r="G466" s="42">
        <v>42.31</v>
      </c>
      <c r="I466">
        <v>7</v>
      </c>
      <c r="J466">
        <v>0.73899999999999999</v>
      </c>
      <c r="K466" t="s">
        <v>1118</v>
      </c>
    </row>
    <row r="467" spans="1:11" s="53" customFormat="1" x14ac:dyDescent="0.3">
      <c r="A467" s="53" t="s">
        <v>157</v>
      </c>
      <c r="B467" s="80">
        <f>AVERAGE(B465:B466)</f>
        <v>95.715000000000003</v>
      </c>
      <c r="C467" s="80">
        <f>AVERAGE(C465:C466)</f>
        <v>109.47</v>
      </c>
      <c r="D467" s="80">
        <f>AVERAGE(D465:D466)</f>
        <v>13.75499999999999</v>
      </c>
      <c r="E467" s="80">
        <f t="shared" ref="E467:G467" si="147">AVERAGE(E465:E466)</f>
        <v>16.085377280493852</v>
      </c>
      <c r="F467" s="80">
        <f t="shared" si="147"/>
        <v>16.484999999999999</v>
      </c>
      <c r="G467" s="80">
        <f t="shared" si="147"/>
        <v>21.705000000000002</v>
      </c>
      <c r="H467" s="80"/>
      <c r="I467" s="53">
        <f>SUM(I465:I466)</f>
        <v>14</v>
      </c>
      <c r="J467" s="80"/>
      <c r="K467" s="80"/>
    </row>
    <row r="468" spans="1:11" s="48" customFormat="1" x14ac:dyDescent="0.3">
      <c r="A468" s="48" t="s">
        <v>158</v>
      </c>
      <c r="B468" s="59">
        <f>STDEV(B465:B466)</f>
        <v>121.21931549880985</v>
      </c>
      <c r="C468" s="59">
        <f>STDEV(C465:C466)</f>
        <v>138.12623863698016</v>
      </c>
      <c r="D468" s="59">
        <f>STDEV(D465:D466)</f>
        <v>16.906923138170338</v>
      </c>
      <c r="E468" s="59">
        <f t="shared" ref="E468:G468" si="148">STDEV(E465:E466)</f>
        <v>2.7076854167532787</v>
      </c>
      <c r="F468" s="59">
        <f t="shared" si="148"/>
        <v>22.464782438296609</v>
      </c>
      <c r="G468" s="59">
        <f t="shared" si="148"/>
        <v>29.139870452697625</v>
      </c>
      <c r="H468" s="59"/>
      <c r="I468" s="59"/>
      <c r="J468" s="59"/>
      <c r="K468" s="5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VO2max VO2peak</vt:lpstr>
      <vt:lpstr>Performance Outcomes</vt:lpstr>
      <vt:lpstr>Figures</vt:lpstr>
      <vt:lpstr>From individual data</vt:lpstr>
      <vt:lpstr>Correlation coefficients</vt:lpstr>
      <vt:lpstr>Participants all studies</vt:lpstr>
      <vt:lpstr>Unweighted mean diffs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Merilyn Lock</dc:creator>
  <cp:lastModifiedBy>Merilyn</cp:lastModifiedBy>
  <cp:lastPrinted>2022-02-14T07:00:37Z</cp:lastPrinted>
  <dcterms:created xsi:type="dcterms:W3CDTF">2017-01-17T02:15:48Z</dcterms:created>
  <dcterms:modified xsi:type="dcterms:W3CDTF">2023-05-26T07:43:26Z</dcterms:modified>
</cp:coreProperties>
</file>