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lauedu74602-my.sharepoint.com/personal/charbel_alkhoury_lau_edu_lb/Documents/My Publucation/Leishmania/Protocol/REsearch in veterinary science/"/>
    </mc:Choice>
  </mc:AlternateContent>
  <xr:revisionPtr revIDLastSave="8" documentId="8_{B7C251E3-CFA2-47A9-A62F-FC443D870964}" xr6:coauthVersionLast="47" xr6:coauthVersionMax="47" xr10:uidLastSave="{9DD59DC5-9408-4BF5-92CC-C238B5F943AB}"/>
  <bookViews>
    <workbookView xWindow="-108" yWindow="-108" windowWidth="23256" windowHeight="12576" activeTab="3" xr2:uid="{00000000-000D-0000-FFFF-FFFF00000000}"/>
  </bookViews>
  <sheets>
    <sheet name="Promastigotes" sheetId="1" r:id="rId1"/>
    <sheet name="Axenic amastigotes" sheetId="2" r:id="rId2"/>
    <sheet name="Monocytes" sheetId="3" r:id="rId3"/>
    <sheet name="Intracellular amstigot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5" l="1"/>
  <c r="D56" i="5" s="1"/>
  <c r="C55" i="5"/>
  <c r="D55" i="5" s="1"/>
  <c r="C54" i="5"/>
  <c r="D54" i="5" s="1"/>
  <c r="C53" i="5"/>
  <c r="D53" i="5" s="1"/>
  <c r="C52" i="5"/>
  <c r="D52" i="5" s="1"/>
  <c r="C51" i="5"/>
  <c r="D51" i="5" s="1"/>
  <c r="C50" i="5"/>
  <c r="D50" i="5" s="1"/>
  <c r="C49" i="5"/>
  <c r="D49" i="5" s="1"/>
  <c r="C48" i="5"/>
  <c r="D48" i="5" s="1"/>
  <c r="C47" i="5"/>
  <c r="D47" i="5" s="1"/>
  <c r="C45" i="5"/>
  <c r="D45" i="5" s="1"/>
  <c r="C44" i="5"/>
  <c r="D44" i="5" s="1"/>
  <c r="C43" i="5"/>
  <c r="D43" i="5" s="1"/>
  <c r="C42" i="5"/>
  <c r="D42" i="5" s="1"/>
  <c r="C41" i="5"/>
  <c r="D41" i="5" s="1"/>
  <c r="C40" i="5"/>
  <c r="D40" i="5" s="1"/>
  <c r="C39" i="5"/>
  <c r="D39" i="5" s="1"/>
  <c r="C38" i="5"/>
  <c r="D38" i="5" s="1"/>
  <c r="C37" i="5"/>
  <c r="D37" i="5" s="1"/>
  <c r="C36" i="5"/>
  <c r="D36" i="5" s="1"/>
  <c r="C34" i="5"/>
  <c r="D34" i="5" s="1"/>
  <c r="E34" i="5" s="1"/>
  <c r="C33" i="5"/>
  <c r="D33" i="5" s="1"/>
  <c r="E33" i="5" s="1"/>
  <c r="C32" i="5"/>
  <c r="D32" i="5" s="1"/>
  <c r="E32" i="5" s="1"/>
  <c r="C31" i="5"/>
  <c r="D31" i="5" s="1"/>
  <c r="E31" i="5" s="1"/>
  <c r="C30" i="5"/>
  <c r="D30" i="5" s="1"/>
  <c r="C29" i="5"/>
  <c r="D29" i="5" s="1"/>
  <c r="E29" i="5" s="1"/>
  <c r="C28" i="5"/>
  <c r="D28" i="5" s="1"/>
  <c r="C27" i="5"/>
  <c r="D27" i="5" s="1"/>
  <c r="C26" i="5"/>
  <c r="D26" i="5" s="1"/>
  <c r="E26" i="5" s="1"/>
  <c r="E25" i="5"/>
  <c r="D25" i="5"/>
  <c r="C25" i="5"/>
  <c r="B18" i="5"/>
  <c r="B17" i="5"/>
  <c r="B11" i="5"/>
  <c r="B10" i="5"/>
  <c r="B9" i="5"/>
  <c r="B8" i="5"/>
  <c r="B7" i="5"/>
  <c r="B6" i="5"/>
  <c r="B5" i="5"/>
  <c r="B4" i="5"/>
  <c r="D25" i="2"/>
  <c r="E39" i="5" l="1"/>
  <c r="E42" i="5"/>
  <c r="E40" i="5"/>
  <c r="E43" i="5"/>
  <c r="E30" i="5"/>
  <c r="E56" i="5"/>
  <c r="E48" i="5"/>
  <c r="E53" i="5"/>
  <c r="E50" i="5"/>
  <c r="E55" i="5"/>
  <c r="E47" i="5"/>
  <c r="E52" i="5"/>
  <c r="E49" i="5"/>
  <c r="E54" i="5"/>
  <c r="E51" i="5"/>
  <c r="E28" i="5"/>
  <c r="E37" i="5"/>
  <c r="E45" i="5"/>
  <c r="E38" i="5"/>
  <c r="E41" i="5"/>
  <c r="E27" i="5"/>
  <c r="E36" i="5"/>
  <c r="E44" i="5"/>
  <c r="E28" i="2"/>
  <c r="E25" i="2"/>
  <c r="E54" i="1"/>
  <c r="E40" i="1"/>
  <c r="E37" i="1"/>
  <c r="E49" i="1"/>
  <c r="E50" i="1"/>
  <c r="E51" i="1"/>
  <c r="E52" i="1"/>
  <c r="E53" i="1"/>
  <c r="E55" i="1"/>
  <c r="E56" i="1"/>
  <c r="E57" i="1"/>
  <c r="E48" i="1"/>
  <c r="E41" i="1"/>
  <c r="E29" i="1"/>
  <c r="E27" i="1"/>
  <c r="E26" i="1"/>
  <c r="E38" i="1"/>
  <c r="E39" i="1"/>
  <c r="E42" i="1"/>
  <c r="E43" i="1"/>
  <c r="E44" i="1"/>
  <c r="E45" i="1"/>
  <c r="E46" i="1"/>
  <c r="E26" i="2"/>
  <c r="B17" i="2"/>
  <c r="B18" i="2" s="1"/>
  <c r="B11" i="2"/>
  <c r="B10" i="2"/>
  <c r="B9" i="2"/>
  <c r="B8" i="2"/>
  <c r="B7" i="2"/>
  <c r="B6" i="2"/>
  <c r="B5" i="2"/>
  <c r="B4" i="2"/>
  <c r="C26" i="1" l="1"/>
  <c r="D26" i="1" s="1"/>
  <c r="C36" i="3"/>
  <c r="D36" i="3" s="1"/>
  <c r="C47" i="3"/>
  <c r="D47" i="3" s="1"/>
  <c r="C26" i="3"/>
  <c r="D26" i="3" s="1"/>
  <c r="C37" i="3"/>
  <c r="D37" i="3" s="1"/>
  <c r="C48" i="3"/>
  <c r="D48" i="3" s="1"/>
  <c r="C27" i="3"/>
  <c r="D27" i="3" s="1"/>
  <c r="C38" i="3"/>
  <c r="D38" i="3" s="1"/>
  <c r="C49" i="3"/>
  <c r="D49" i="3" s="1"/>
  <c r="C28" i="3"/>
  <c r="D28" i="3" s="1"/>
  <c r="C39" i="3"/>
  <c r="D39" i="3" s="1"/>
  <c r="C50" i="3"/>
  <c r="D50" i="3" s="1"/>
  <c r="C29" i="3"/>
  <c r="D29" i="3" s="1"/>
  <c r="C40" i="3"/>
  <c r="D40" i="3" s="1"/>
  <c r="C51" i="3"/>
  <c r="D51" i="3" s="1"/>
  <c r="C30" i="3"/>
  <c r="D30" i="3" s="1"/>
  <c r="C41" i="3"/>
  <c r="D41" i="3" s="1"/>
  <c r="C52" i="3"/>
  <c r="D52" i="3" s="1"/>
  <c r="C31" i="3"/>
  <c r="D31" i="3" s="1"/>
  <c r="C42" i="3"/>
  <c r="D42" i="3" s="1"/>
  <c r="C53" i="3"/>
  <c r="D53" i="3" s="1"/>
  <c r="C32" i="3"/>
  <c r="D32" i="3" s="1"/>
  <c r="C43" i="3"/>
  <c r="D43" i="3" s="1"/>
  <c r="C54" i="3"/>
  <c r="D54" i="3" s="1"/>
  <c r="C33" i="3"/>
  <c r="D33" i="3" s="1"/>
  <c r="C44" i="3"/>
  <c r="D44" i="3" s="1"/>
  <c r="C55" i="3"/>
  <c r="D55" i="3" s="1"/>
  <c r="C34" i="3"/>
  <c r="D34" i="3" s="1"/>
  <c r="C45" i="3"/>
  <c r="D45" i="3" s="1"/>
  <c r="C56" i="3"/>
  <c r="D56" i="3" s="1"/>
  <c r="C25" i="3"/>
  <c r="D25" i="3" s="1"/>
  <c r="B17" i="3"/>
  <c r="B18" i="3" s="1"/>
  <c r="B11" i="3"/>
  <c r="B10" i="3"/>
  <c r="B9" i="3"/>
  <c r="B8" i="3"/>
  <c r="B7" i="3"/>
  <c r="B6" i="3"/>
  <c r="B5" i="3"/>
  <c r="B4" i="3"/>
  <c r="E52" i="3" l="1"/>
  <c r="E38" i="3"/>
  <c r="E26" i="3"/>
  <c r="E25" i="3"/>
  <c r="E28" i="3"/>
  <c r="E30" i="3"/>
  <c r="E34" i="3"/>
  <c r="E29" i="3"/>
  <c r="E27" i="3"/>
  <c r="E31" i="3"/>
  <c r="E32" i="3"/>
  <c r="E33" i="3"/>
  <c r="E48" i="3"/>
  <c r="E56" i="3"/>
  <c r="E51" i="3"/>
  <c r="E49" i="3"/>
  <c r="E53" i="3"/>
  <c r="E47" i="3"/>
  <c r="E55" i="3"/>
  <c r="E50" i="3"/>
  <c r="E54" i="3"/>
  <c r="E44" i="3"/>
  <c r="E40" i="3"/>
  <c r="E36" i="3"/>
  <c r="E43" i="3"/>
  <c r="E39" i="3"/>
  <c r="E45" i="3"/>
  <c r="E41" i="3"/>
  <c r="E37" i="3"/>
  <c r="E42" i="3"/>
  <c r="C36" i="2" l="1"/>
  <c r="D36" i="2" s="1"/>
  <c r="C47" i="2"/>
  <c r="D47" i="2" s="1"/>
  <c r="C26" i="2"/>
  <c r="D26" i="2" s="1"/>
  <c r="C37" i="2"/>
  <c r="D37" i="2" s="1"/>
  <c r="C48" i="2"/>
  <c r="D48" i="2" s="1"/>
  <c r="C27" i="2"/>
  <c r="D27" i="2" s="1"/>
  <c r="C38" i="2"/>
  <c r="D38" i="2" s="1"/>
  <c r="C49" i="2"/>
  <c r="D49" i="2" s="1"/>
  <c r="C28" i="2"/>
  <c r="D28" i="2" s="1"/>
  <c r="C39" i="2"/>
  <c r="D39" i="2" s="1"/>
  <c r="C50" i="2"/>
  <c r="D50" i="2" s="1"/>
  <c r="C29" i="2"/>
  <c r="D29" i="2" s="1"/>
  <c r="C40" i="2"/>
  <c r="D40" i="2" s="1"/>
  <c r="E40" i="2" s="1"/>
  <c r="C51" i="2"/>
  <c r="D51" i="2" s="1"/>
  <c r="C30" i="2"/>
  <c r="D30" i="2" s="1"/>
  <c r="C41" i="2"/>
  <c r="D41" i="2" s="1"/>
  <c r="E41" i="2" s="1"/>
  <c r="C52" i="2"/>
  <c r="D52" i="2" s="1"/>
  <c r="C31" i="2"/>
  <c r="D31" i="2" s="1"/>
  <c r="C42" i="2"/>
  <c r="D42" i="2" s="1"/>
  <c r="C53" i="2"/>
  <c r="D53" i="2" s="1"/>
  <c r="C32" i="2"/>
  <c r="D32" i="2" s="1"/>
  <c r="C43" i="2"/>
  <c r="D43" i="2" s="1"/>
  <c r="C54" i="2"/>
  <c r="D54" i="2" s="1"/>
  <c r="C33" i="2"/>
  <c r="D33" i="2" s="1"/>
  <c r="C44" i="2"/>
  <c r="D44" i="2" s="1"/>
  <c r="E44" i="2" s="1"/>
  <c r="C55" i="2"/>
  <c r="D55" i="2" s="1"/>
  <c r="C34" i="2"/>
  <c r="D34" i="2" s="1"/>
  <c r="C45" i="2"/>
  <c r="D45" i="2" s="1"/>
  <c r="C56" i="2"/>
  <c r="D56" i="2" s="1"/>
  <c r="C25" i="2"/>
  <c r="E42" i="2" l="1"/>
  <c r="E43" i="2"/>
  <c r="E38" i="2"/>
  <c r="E37" i="2"/>
  <c r="E36" i="2"/>
  <c r="E45" i="2"/>
  <c r="E39" i="2"/>
  <c r="E49" i="2"/>
  <c r="E54" i="2"/>
  <c r="E51" i="2"/>
  <c r="E50" i="2"/>
  <c r="E55" i="2"/>
  <c r="E47" i="2"/>
  <c r="E52" i="2"/>
  <c r="E56" i="2"/>
  <c r="E48" i="2"/>
  <c r="E53" i="2"/>
  <c r="E32" i="2"/>
  <c r="E31" i="2"/>
  <c r="E27" i="2"/>
  <c r="E33" i="2"/>
  <c r="E29" i="2"/>
  <c r="E34" i="2"/>
  <c r="E30" i="2"/>
  <c r="C37" i="1" l="1"/>
  <c r="D37" i="1" s="1"/>
  <c r="C48" i="1"/>
  <c r="D48" i="1" s="1"/>
  <c r="C27" i="1"/>
  <c r="D27" i="1" s="1"/>
  <c r="C38" i="1"/>
  <c r="D38" i="1" s="1"/>
  <c r="C49" i="1"/>
  <c r="D49" i="1" s="1"/>
  <c r="C28" i="1"/>
  <c r="D28" i="1" s="1"/>
  <c r="C39" i="1"/>
  <c r="D39" i="1" s="1"/>
  <c r="C50" i="1"/>
  <c r="D50" i="1" s="1"/>
  <c r="C29" i="1"/>
  <c r="D29" i="1" s="1"/>
  <c r="C40" i="1"/>
  <c r="D40" i="1" s="1"/>
  <c r="C51" i="1"/>
  <c r="D51" i="1" s="1"/>
  <c r="C30" i="1"/>
  <c r="D30" i="1" s="1"/>
  <c r="C41" i="1"/>
  <c r="D41" i="1" s="1"/>
  <c r="C52" i="1"/>
  <c r="D52" i="1" s="1"/>
  <c r="C31" i="1"/>
  <c r="D31" i="1" s="1"/>
  <c r="C42" i="1"/>
  <c r="D42" i="1" s="1"/>
  <c r="C53" i="1"/>
  <c r="D53" i="1" s="1"/>
  <c r="C32" i="1"/>
  <c r="D32" i="1" s="1"/>
  <c r="C43" i="1"/>
  <c r="D43" i="1" s="1"/>
  <c r="C54" i="1"/>
  <c r="D54" i="1" s="1"/>
  <c r="C33" i="1"/>
  <c r="D33" i="1" s="1"/>
  <c r="C44" i="1"/>
  <c r="D44" i="1" s="1"/>
  <c r="C55" i="1"/>
  <c r="D55" i="1" s="1"/>
  <c r="C34" i="1"/>
  <c r="D34" i="1" s="1"/>
  <c r="C45" i="1"/>
  <c r="D45" i="1" s="1"/>
  <c r="C56" i="1"/>
  <c r="D56" i="1" s="1"/>
  <c r="C35" i="1"/>
  <c r="D35" i="1" s="1"/>
  <c r="C46" i="1"/>
  <c r="D46" i="1" s="1"/>
  <c r="C57" i="1"/>
  <c r="D57" i="1" s="1"/>
  <c r="B17" i="1"/>
  <c r="B18" i="1" s="1"/>
  <c r="B11" i="1"/>
  <c r="B10" i="1"/>
  <c r="B9" i="1"/>
  <c r="B8" i="1"/>
  <c r="B7" i="1"/>
  <c r="B6" i="1"/>
  <c r="B5" i="1"/>
  <c r="B4" i="1"/>
  <c r="E33" i="1" l="1"/>
  <c r="E30" i="1"/>
  <c r="E32" i="1"/>
  <c r="E28" i="1"/>
  <c r="E35" i="1"/>
  <c r="E31" i="1"/>
  <c r="E34" i="1"/>
</calcChain>
</file>

<file path=xl/sharedStrings.xml><?xml version="1.0" encoding="utf-8"?>
<sst xmlns="http://schemas.openxmlformats.org/spreadsheetml/2006/main" count="204" uniqueCount="45">
  <si>
    <t>DNA copies/uL</t>
  </si>
  <si>
    <t>Log DNA copies/uL</t>
  </si>
  <si>
    <t>Ct</t>
  </si>
  <si>
    <t>Efficacy</t>
  </si>
  <si>
    <t>m=</t>
  </si>
  <si>
    <t>E (reaction)</t>
  </si>
  <si>
    <t>E (%)</t>
  </si>
  <si>
    <t>Log DNA</t>
  </si>
  <si>
    <t>Mortality</t>
  </si>
  <si>
    <t>Control</t>
  </si>
  <si>
    <t>0.01 uM</t>
  </si>
  <si>
    <t>0.05 uM</t>
  </si>
  <si>
    <t>0.1 um</t>
  </si>
  <si>
    <t>0.5 uM</t>
  </si>
  <si>
    <t>1 uM</t>
  </si>
  <si>
    <t>2 uM</t>
  </si>
  <si>
    <t>5 uM</t>
  </si>
  <si>
    <t>7 uM</t>
  </si>
  <si>
    <t>10 uM</t>
  </si>
  <si>
    <t>30 uM</t>
  </si>
  <si>
    <t>50 uM</t>
  </si>
  <si>
    <t>70 uM</t>
  </si>
  <si>
    <t>90 uM</t>
  </si>
  <si>
    <t>100 uM</t>
  </si>
  <si>
    <t>120 uM</t>
  </si>
  <si>
    <t>150 uM</t>
  </si>
  <si>
    <t>200 uM</t>
  </si>
  <si>
    <t>S.E.</t>
  </si>
  <si>
    <t>Average Ct</t>
  </si>
  <si>
    <t>Ct (first repetition)</t>
  </si>
  <si>
    <t>Ct (second repetition)</t>
  </si>
  <si>
    <t>Ct (thrid repetition)</t>
  </si>
  <si>
    <t>Monocytes (standard)</t>
  </si>
  <si>
    <t>Monocytes (test samples)</t>
  </si>
  <si>
    <t>1st repetition</t>
  </si>
  <si>
    <t>2nd repetition</t>
  </si>
  <si>
    <t>3rd repetition</t>
  </si>
  <si>
    <t>Concentration (miltefosine)</t>
  </si>
  <si>
    <t>Promastigotes (standard)</t>
  </si>
  <si>
    <t>Promastigote (test samples)</t>
  </si>
  <si>
    <t>dsDNA copies</t>
  </si>
  <si>
    <t>Axenic amastigotes (standard)</t>
  </si>
  <si>
    <t>Axenic amastigotes (test samples)</t>
  </si>
  <si>
    <t>Intracellular amastigotes (standard)</t>
  </si>
  <si>
    <t>Intracellular amastigotes (test samples)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</si>
</sst>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1" fillId="0" borderId="1" xfId="0" applyFont="1" applyBorder="1" applyAlignment="1">
      <alignment horizontal="right" vertical="center"/>
    </xf>
    <xf numFmtId="2" fontId="0" fillId="0" borderId="4" xfId="0" applyNumberFormat="1" applyBorder="1"/>
    <xf numFmtId="0" fontId="1" fillId="0" borderId="6" xfId="0" applyFont="1" applyBorder="1" applyAlignment="1">
      <alignment horizontal="right" vertical="center"/>
    </xf>
    <xf numFmtId="2" fontId="0" fillId="0" borderId="7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Promastigotes!$B$3:$B$11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Promastigotes!$F$3:$F$11</c:f>
              <c:numCache>
                <c:formatCode>General</c:formatCode>
                <c:ptCount val="9"/>
                <c:pt idx="0">
                  <c:v>34.49</c:v>
                </c:pt>
                <c:pt idx="1">
                  <c:v>31.21</c:v>
                </c:pt>
                <c:pt idx="2">
                  <c:v>26.8</c:v>
                </c:pt>
                <c:pt idx="3">
                  <c:v>23.6</c:v>
                </c:pt>
                <c:pt idx="4">
                  <c:v>20.239999999999998</c:v>
                </c:pt>
                <c:pt idx="5">
                  <c:v>17.18</c:v>
                </c:pt>
                <c:pt idx="6">
                  <c:v>14.18</c:v>
                </c:pt>
                <c:pt idx="7">
                  <c:v>10.66</c:v>
                </c:pt>
                <c:pt idx="8">
                  <c:v>7.27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5F-4122-9011-93F1CEBA2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31400"/>
        <c:axId val="498731728"/>
      </c:scatterChart>
      <c:valAx>
        <c:axId val="498731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31728"/>
        <c:crosses val="autoZero"/>
        <c:crossBetween val="midCat"/>
      </c:valAx>
      <c:valAx>
        <c:axId val="4987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31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Promastigotes!$B$3:$B$11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Promastigotes!$F$3:$F$11</c:f>
              <c:numCache>
                <c:formatCode>General</c:formatCode>
                <c:ptCount val="9"/>
                <c:pt idx="0">
                  <c:v>34.49</c:v>
                </c:pt>
                <c:pt idx="1">
                  <c:v>31.21</c:v>
                </c:pt>
                <c:pt idx="2">
                  <c:v>26.8</c:v>
                </c:pt>
                <c:pt idx="3">
                  <c:v>23.6</c:v>
                </c:pt>
                <c:pt idx="4">
                  <c:v>20.239999999999998</c:v>
                </c:pt>
                <c:pt idx="5">
                  <c:v>17.18</c:v>
                </c:pt>
                <c:pt idx="6">
                  <c:v>14.18</c:v>
                </c:pt>
                <c:pt idx="7">
                  <c:v>10.66</c:v>
                </c:pt>
                <c:pt idx="8">
                  <c:v>7.27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20-443F-9AF8-915372483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31400"/>
        <c:axId val="498731728"/>
      </c:scatterChart>
      <c:valAx>
        <c:axId val="498731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31728"/>
        <c:crosses val="autoZero"/>
        <c:crossBetween val="midCat"/>
      </c:valAx>
      <c:valAx>
        <c:axId val="4987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31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Monocytes!$B$3:$B$11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Monocytes!$F$3:$F$11</c:f>
              <c:numCache>
                <c:formatCode>General</c:formatCode>
                <c:ptCount val="9"/>
                <c:pt idx="0">
                  <c:v>33.369999999999997</c:v>
                </c:pt>
                <c:pt idx="1">
                  <c:v>30.1</c:v>
                </c:pt>
                <c:pt idx="2">
                  <c:v>26.4</c:v>
                </c:pt>
                <c:pt idx="3">
                  <c:v>23.4</c:v>
                </c:pt>
                <c:pt idx="4">
                  <c:v>20.100000000000001</c:v>
                </c:pt>
                <c:pt idx="5">
                  <c:v>16.8</c:v>
                </c:pt>
                <c:pt idx="6">
                  <c:v>13.4</c:v>
                </c:pt>
                <c:pt idx="7">
                  <c:v>10.31</c:v>
                </c:pt>
                <c:pt idx="8">
                  <c:v>7.04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5-4646-A3EA-A5FAC50AB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584592"/>
        <c:axId val="524585248"/>
      </c:scatterChart>
      <c:valAx>
        <c:axId val="52458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85248"/>
        <c:crosses val="autoZero"/>
        <c:crossBetween val="midCat"/>
      </c:valAx>
      <c:valAx>
        <c:axId val="52458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84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Promastigotes!$B$3:$B$11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Promastigotes!$F$3:$F$11</c:f>
              <c:numCache>
                <c:formatCode>General</c:formatCode>
                <c:ptCount val="9"/>
                <c:pt idx="0">
                  <c:v>34.49</c:v>
                </c:pt>
                <c:pt idx="1">
                  <c:v>31.21</c:v>
                </c:pt>
                <c:pt idx="2">
                  <c:v>26.8</c:v>
                </c:pt>
                <c:pt idx="3">
                  <c:v>23.6</c:v>
                </c:pt>
                <c:pt idx="4">
                  <c:v>20.239999999999998</c:v>
                </c:pt>
                <c:pt idx="5">
                  <c:v>17.18</c:v>
                </c:pt>
                <c:pt idx="6">
                  <c:v>14.18</c:v>
                </c:pt>
                <c:pt idx="7">
                  <c:v>10.66</c:v>
                </c:pt>
                <c:pt idx="8">
                  <c:v>7.27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CA-4414-9F4E-3ABD540C0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731400"/>
        <c:axId val="498731728"/>
      </c:scatterChart>
      <c:valAx>
        <c:axId val="498731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31728"/>
        <c:crosses val="autoZero"/>
        <c:crossBetween val="midCat"/>
      </c:valAx>
      <c:valAx>
        <c:axId val="4987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731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2</xdr:row>
      <xdr:rowOff>195262</xdr:rowOff>
    </xdr:from>
    <xdr:to>
      <xdr:col>15</xdr:col>
      <xdr:colOff>19050</xdr:colOff>
      <xdr:row>17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B56BC9-4F75-40EF-9F8A-E9CF2D60FC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0</xdr:row>
      <xdr:rowOff>180975</xdr:rowOff>
    </xdr:from>
    <xdr:to>
      <xdr:col>16</xdr:col>
      <xdr:colOff>323850</xdr:colOff>
      <xdr:row>15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5ECBC2-A62E-4372-9532-B16BCAEB8F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3</xdr:row>
      <xdr:rowOff>61912</xdr:rowOff>
    </xdr:from>
    <xdr:to>
      <xdr:col>15</xdr:col>
      <xdr:colOff>123825</xdr:colOff>
      <xdr:row>17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886ACE-46A0-483E-9555-D5A9E81AFC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0</xdr:row>
      <xdr:rowOff>180975</xdr:rowOff>
    </xdr:from>
    <xdr:to>
      <xdr:col>16</xdr:col>
      <xdr:colOff>323850</xdr:colOff>
      <xdr:row>15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9328EE-CDAA-46CD-8BD6-3156EB0B8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zoomScaleNormal="100" workbookViewId="0">
      <selection activeCell="F35" sqref="F35:I59"/>
    </sheetView>
  </sheetViews>
  <sheetFormatPr defaultRowHeight="14.4" x14ac:dyDescent="0.3"/>
  <cols>
    <col min="1" max="1" width="14.109375" bestFit="1" customWidth="1"/>
    <col min="2" max="2" width="11.33203125" customWidth="1"/>
    <col min="3" max="3" width="11.109375" bestFit="1" customWidth="1"/>
    <col min="4" max="4" width="18.33203125" customWidth="1"/>
    <col min="5" max="5" width="13.44140625" bestFit="1" customWidth="1"/>
  </cols>
  <sheetData>
    <row r="1" spans="1:7" ht="15.6" thickTop="1" thickBot="1" x14ac:dyDescent="0.35">
      <c r="A1" s="28" t="s">
        <v>38</v>
      </c>
      <c r="B1" s="28"/>
      <c r="C1" s="28"/>
      <c r="D1" s="28"/>
      <c r="E1" s="28"/>
      <c r="F1" s="28"/>
      <c r="G1" s="28"/>
    </row>
    <row r="2" spans="1:7" ht="15.6" thickTop="1" thickBot="1" x14ac:dyDescent="0.35">
      <c r="A2" s="12" t="s">
        <v>0</v>
      </c>
      <c r="B2" s="12" t="s">
        <v>1</v>
      </c>
      <c r="C2" s="12" t="s">
        <v>29</v>
      </c>
      <c r="D2" s="12" t="s">
        <v>30</v>
      </c>
      <c r="E2" s="12" t="s">
        <v>31</v>
      </c>
      <c r="F2" s="12" t="s">
        <v>28</v>
      </c>
      <c r="G2" s="12" t="s">
        <v>27</v>
      </c>
    </row>
    <row r="3" spans="1:7" ht="15" thickTop="1" x14ac:dyDescent="0.3">
      <c r="A3" s="9">
        <v>10</v>
      </c>
      <c r="B3" s="10">
        <v>1</v>
      </c>
      <c r="C3" s="10">
        <v>34.33</v>
      </c>
      <c r="D3" s="10">
        <v>34.5</v>
      </c>
      <c r="E3" s="10">
        <v>34.65</v>
      </c>
      <c r="F3" s="10">
        <v>34.49</v>
      </c>
      <c r="G3" s="11">
        <v>0.16</v>
      </c>
    </row>
    <row r="4" spans="1:7" x14ac:dyDescent="0.3">
      <c r="A4" s="4">
        <v>100</v>
      </c>
      <c r="B4" s="3">
        <f>LOG(A4)</f>
        <v>2</v>
      </c>
      <c r="C4" s="3">
        <v>31.09</v>
      </c>
      <c r="D4" s="3">
        <v>31.23</v>
      </c>
      <c r="E4" s="3">
        <v>31.33</v>
      </c>
      <c r="F4" s="3">
        <v>31.21</v>
      </c>
      <c r="G4" s="5">
        <v>0.12</v>
      </c>
    </row>
    <row r="5" spans="1:7" x14ac:dyDescent="0.3">
      <c r="A5" s="4">
        <v>1000</v>
      </c>
      <c r="B5" s="3">
        <f>LOG(A5)</f>
        <v>3</v>
      </c>
      <c r="C5" s="3">
        <v>26.89</v>
      </c>
      <c r="D5" s="3">
        <v>26.81</v>
      </c>
      <c r="E5" s="3">
        <v>26.71</v>
      </c>
      <c r="F5" s="3">
        <v>26.8</v>
      </c>
      <c r="G5" s="5">
        <v>0.09</v>
      </c>
    </row>
    <row r="6" spans="1:7" x14ac:dyDescent="0.3">
      <c r="A6" s="4">
        <v>10000</v>
      </c>
      <c r="B6" s="3">
        <f t="shared" ref="B6:B11" si="0">LOG(A6)</f>
        <v>4</v>
      </c>
      <c r="C6" s="3">
        <v>23.51</v>
      </c>
      <c r="D6" s="3">
        <v>23.62</v>
      </c>
      <c r="E6" s="3">
        <v>23.68</v>
      </c>
      <c r="F6" s="3">
        <v>23.6</v>
      </c>
      <c r="G6" s="5">
        <v>0.08</v>
      </c>
    </row>
    <row r="7" spans="1:7" x14ac:dyDescent="0.3">
      <c r="A7" s="4">
        <v>100000</v>
      </c>
      <c r="B7" s="3">
        <f t="shared" si="0"/>
        <v>5</v>
      </c>
      <c r="C7" s="3">
        <v>20.170000000000002</v>
      </c>
      <c r="D7" s="3">
        <v>20.32</v>
      </c>
      <c r="E7" s="3">
        <v>20.25</v>
      </c>
      <c r="F7" s="3">
        <v>20.239999999999998</v>
      </c>
      <c r="G7" s="5">
        <v>7.0000000000000007E-2</v>
      </c>
    </row>
    <row r="8" spans="1:7" x14ac:dyDescent="0.3">
      <c r="A8" s="4">
        <v>1000000</v>
      </c>
      <c r="B8" s="3">
        <f t="shared" si="0"/>
        <v>6</v>
      </c>
      <c r="C8" s="3">
        <v>17.09</v>
      </c>
      <c r="D8" s="3">
        <v>17.28</v>
      </c>
      <c r="E8" s="3">
        <v>17.190000000000001</v>
      </c>
      <c r="F8" s="3">
        <v>17.18</v>
      </c>
      <c r="G8" s="5">
        <v>0.09</v>
      </c>
    </row>
    <row r="9" spans="1:7" x14ac:dyDescent="0.3">
      <c r="A9" s="4">
        <v>10000000</v>
      </c>
      <c r="B9" s="3">
        <f t="shared" si="0"/>
        <v>7</v>
      </c>
      <c r="C9" s="3">
        <v>14.15</v>
      </c>
      <c r="D9" s="3">
        <v>14.33</v>
      </c>
      <c r="E9" s="3">
        <v>14.07</v>
      </c>
      <c r="F9" s="3">
        <v>14.18</v>
      </c>
      <c r="G9" s="5">
        <v>0.13</v>
      </c>
    </row>
    <row r="10" spans="1:7" x14ac:dyDescent="0.3">
      <c r="A10" s="4">
        <v>100000000</v>
      </c>
      <c r="B10" s="3">
        <f t="shared" si="0"/>
        <v>8</v>
      </c>
      <c r="C10" s="3">
        <v>10.58</v>
      </c>
      <c r="D10" s="3">
        <v>10.69</v>
      </c>
      <c r="E10" s="3">
        <v>10.73</v>
      </c>
      <c r="F10" s="3">
        <v>10.66</v>
      </c>
      <c r="G10" s="5">
        <v>7.0000000000000007E-2</v>
      </c>
    </row>
    <row r="11" spans="1:7" ht="15" thickBot="1" x14ac:dyDescent="0.35">
      <c r="A11" s="6">
        <v>1000000000</v>
      </c>
      <c r="B11" s="7">
        <f t="shared" si="0"/>
        <v>9</v>
      </c>
      <c r="C11" s="7">
        <v>7.28</v>
      </c>
      <c r="D11" s="7">
        <v>7.38</v>
      </c>
      <c r="E11" s="7">
        <v>7.15</v>
      </c>
      <c r="F11" s="7">
        <v>7.27</v>
      </c>
      <c r="G11" s="8">
        <v>0.11</v>
      </c>
    </row>
    <row r="12" spans="1:7" ht="15" thickTop="1" x14ac:dyDescent="0.3"/>
    <row r="14" spans="1:7" ht="15" thickBot="1" x14ac:dyDescent="0.35"/>
    <row r="15" spans="1:7" ht="15.6" thickTop="1" thickBot="1" x14ac:dyDescent="0.35">
      <c r="A15" s="26" t="s">
        <v>3</v>
      </c>
      <c r="B15" s="27"/>
    </row>
    <row r="16" spans="1:7" ht="15" thickTop="1" x14ac:dyDescent="0.3">
      <c r="A16" s="21" t="s">
        <v>4</v>
      </c>
      <c r="B16" s="22">
        <v>-3.3698000000000001</v>
      </c>
    </row>
    <row r="17" spans="1:6" x14ac:dyDescent="0.3">
      <c r="A17" s="17" t="s">
        <v>5</v>
      </c>
      <c r="B17" s="18">
        <f>10^(-1/B16)</f>
        <v>1.9804027308714924</v>
      </c>
    </row>
    <row r="18" spans="1:6" ht="15" thickBot="1" x14ac:dyDescent="0.35">
      <c r="A18" s="19" t="s">
        <v>6</v>
      </c>
      <c r="B18" s="20">
        <f>(B17-1)*100</f>
        <v>98.040273087149245</v>
      </c>
    </row>
    <row r="19" spans="1:6" ht="15" thickTop="1" x14ac:dyDescent="0.3"/>
    <row r="22" spans="1:6" ht="15" thickBot="1" x14ac:dyDescent="0.35"/>
    <row r="23" spans="1:6" ht="15.6" thickTop="1" thickBot="1" x14ac:dyDescent="0.35">
      <c r="A23" s="29" t="s">
        <v>39</v>
      </c>
      <c r="B23" s="30"/>
      <c r="C23" s="30"/>
      <c r="D23" s="30"/>
      <c r="E23" s="31"/>
    </row>
    <row r="24" spans="1:6" ht="15" thickTop="1" x14ac:dyDescent="0.3">
      <c r="A24" s="23" t="s">
        <v>34</v>
      </c>
      <c r="B24" s="24"/>
      <c r="C24" s="24"/>
      <c r="D24" s="24"/>
      <c r="E24" s="25"/>
    </row>
    <row r="25" spans="1:6" x14ac:dyDescent="0.3">
      <c r="A25" s="4" t="s">
        <v>37</v>
      </c>
      <c r="B25" s="3" t="s">
        <v>2</v>
      </c>
      <c r="C25" s="3" t="s">
        <v>7</v>
      </c>
      <c r="D25" s="3" t="s">
        <v>40</v>
      </c>
      <c r="E25" s="5" t="s">
        <v>8</v>
      </c>
    </row>
    <row r="26" spans="1:6" x14ac:dyDescent="0.3">
      <c r="A26" s="4" t="s">
        <v>9</v>
      </c>
      <c r="B26" s="13">
        <v>10.7</v>
      </c>
      <c r="C26" s="3">
        <f t="shared" ref="C26:C35" si="1">(B26-37.475)/-3.3698</f>
        <v>7.9455754050685501</v>
      </c>
      <c r="D26" s="3">
        <f>10^C26</f>
        <v>88221696.5160162</v>
      </c>
      <c r="E26" s="14">
        <f>$D$26-D26</f>
        <v>0</v>
      </c>
      <c r="F26" s="1"/>
    </row>
    <row r="27" spans="1:6" x14ac:dyDescent="0.3">
      <c r="A27" s="4" t="s">
        <v>10</v>
      </c>
      <c r="B27" s="13">
        <v>10.72</v>
      </c>
      <c r="C27" s="3">
        <f t="shared" si="1"/>
        <v>7.9396403347379669</v>
      </c>
      <c r="D27" s="3">
        <f t="shared" ref="D27:D35" si="2">10^C27</f>
        <v>87024259.145415291</v>
      </c>
      <c r="E27" s="14">
        <f>$D$26-D27</f>
        <v>1197437.370600909</v>
      </c>
      <c r="F27" s="1"/>
    </row>
    <row r="28" spans="1:6" x14ac:dyDescent="0.3">
      <c r="A28" s="4" t="s">
        <v>11</v>
      </c>
      <c r="B28" s="13">
        <v>10.71</v>
      </c>
      <c r="C28" s="3">
        <f t="shared" si="1"/>
        <v>7.9426078699032585</v>
      </c>
      <c r="D28" s="3">
        <f t="shared" si="2"/>
        <v>87620932.315617383</v>
      </c>
      <c r="E28" s="14">
        <f t="shared" ref="E28:E35" si="3">$D$26-D28</f>
        <v>600764.20039881766</v>
      </c>
      <c r="F28" s="1"/>
    </row>
    <row r="29" spans="1:6" x14ac:dyDescent="0.3">
      <c r="A29" s="4" t="s">
        <v>12</v>
      </c>
      <c r="B29" s="13">
        <v>10.92</v>
      </c>
      <c r="C29" s="3">
        <f t="shared" si="1"/>
        <v>7.8802896314321318</v>
      </c>
      <c r="D29" s="3">
        <f t="shared" si="2"/>
        <v>75908363.991511017</v>
      </c>
      <c r="E29" s="14">
        <f>$D$26-D29</f>
        <v>12313332.524505183</v>
      </c>
      <c r="F29" s="1"/>
    </row>
    <row r="30" spans="1:6" x14ac:dyDescent="0.3">
      <c r="A30" s="4" t="s">
        <v>13</v>
      </c>
      <c r="B30" s="13">
        <v>11.13</v>
      </c>
      <c r="C30" s="3">
        <f t="shared" si="1"/>
        <v>7.817971392961006</v>
      </c>
      <c r="D30" s="3">
        <f t="shared" si="2"/>
        <v>65761451.87673042</v>
      </c>
      <c r="E30" s="14">
        <f t="shared" si="3"/>
        <v>22460244.63928578</v>
      </c>
      <c r="F30" s="1"/>
    </row>
    <row r="31" spans="1:6" x14ac:dyDescent="0.3">
      <c r="A31" s="4" t="s">
        <v>14</v>
      </c>
      <c r="B31" s="13">
        <v>11.44</v>
      </c>
      <c r="C31" s="3">
        <f t="shared" si="1"/>
        <v>7.7259778028369643</v>
      </c>
      <c r="D31" s="3">
        <f t="shared" si="2"/>
        <v>53208106.345280632</v>
      </c>
      <c r="E31" s="14">
        <f t="shared" si="3"/>
        <v>35013590.170735568</v>
      </c>
      <c r="F31" s="1"/>
    </row>
    <row r="32" spans="1:6" x14ac:dyDescent="0.3">
      <c r="A32" s="4" t="s">
        <v>15</v>
      </c>
      <c r="B32" s="13">
        <v>12.36</v>
      </c>
      <c r="C32" s="3">
        <f t="shared" si="1"/>
        <v>7.4529645676301266</v>
      </c>
      <c r="D32" s="3">
        <f t="shared" si="2"/>
        <v>28376875.032919742</v>
      </c>
      <c r="E32" s="14">
        <f t="shared" si="3"/>
        <v>59844821.483096458</v>
      </c>
      <c r="F32" s="1"/>
    </row>
    <row r="33" spans="1:6" x14ac:dyDescent="0.3">
      <c r="A33" s="4" t="s">
        <v>16</v>
      </c>
      <c r="B33" s="13">
        <v>15.92</v>
      </c>
      <c r="C33" s="3">
        <f t="shared" si="1"/>
        <v>6.3965220487862782</v>
      </c>
      <c r="D33" s="3">
        <f t="shared" si="2"/>
        <v>2491850.8773345836</v>
      </c>
      <c r="E33" s="14">
        <f t="shared" si="3"/>
        <v>85729845.63868162</v>
      </c>
      <c r="F33" s="1"/>
    </row>
    <row r="34" spans="1:6" x14ac:dyDescent="0.3">
      <c r="A34" s="4" t="s">
        <v>17</v>
      </c>
      <c r="B34" s="13">
        <v>24.51</v>
      </c>
      <c r="C34" s="3">
        <f t="shared" si="1"/>
        <v>3.8474093418007</v>
      </c>
      <c r="D34" s="3">
        <f t="shared" si="2"/>
        <v>7037.3530911056232</v>
      </c>
      <c r="E34" s="14">
        <f t="shared" si="3"/>
        <v>88214659.162925094</v>
      </c>
      <c r="F34" s="1"/>
    </row>
    <row r="35" spans="1:6" ht="15" thickBot="1" x14ac:dyDescent="0.35">
      <c r="A35" s="6" t="s">
        <v>18</v>
      </c>
      <c r="B35" s="15">
        <v>36.1</v>
      </c>
      <c r="C35" s="7">
        <f t="shared" si="1"/>
        <v>0.40803608522760992</v>
      </c>
      <c r="D35" s="7">
        <f t="shared" si="2"/>
        <v>2.5587984868665981</v>
      </c>
      <c r="E35" s="16">
        <f t="shared" si="3"/>
        <v>88221693.957217708</v>
      </c>
      <c r="F35" s="1"/>
    </row>
    <row r="36" spans="1:6" ht="15" thickTop="1" x14ac:dyDescent="0.3">
      <c r="A36" s="23" t="s">
        <v>35</v>
      </c>
      <c r="B36" s="24"/>
      <c r="C36" s="24"/>
      <c r="D36" s="24"/>
      <c r="E36" s="25"/>
      <c r="F36" s="1"/>
    </row>
    <row r="37" spans="1:6" x14ac:dyDescent="0.3">
      <c r="A37" s="4" t="s">
        <v>9</v>
      </c>
      <c r="B37" s="13">
        <v>10.7</v>
      </c>
      <c r="C37" s="3">
        <f t="shared" ref="C37:C48" si="4">(B37-37.475)/-3.3698</f>
        <v>7.9455754050685501</v>
      </c>
      <c r="D37" s="3">
        <f>10^C37</f>
        <v>88221696.5160162</v>
      </c>
      <c r="E37" s="14">
        <f>$D$37-D37</f>
        <v>0</v>
      </c>
      <c r="F37" s="1"/>
    </row>
    <row r="38" spans="1:6" x14ac:dyDescent="0.3">
      <c r="A38" s="4" t="s">
        <v>10</v>
      </c>
      <c r="B38" s="13">
        <v>10.78</v>
      </c>
      <c r="C38" s="3">
        <f t="shared" ref="C38:C46" si="5">(B38-37.475)/-3.3698</f>
        <v>7.9218351237462166</v>
      </c>
      <c r="D38" s="3">
        <f t="shared" ref="D38:D46" si="6">10^C38</f>
        <v>83528584.877014682</v>
      </c>
      <c r="E38" s="14">
        <f t="shared" ref="E38:E46" si="7">$D$37-D38</f>
        <v>4693111.6390015185</v>
      </c>
      <c r="F38" s="1"/>
    </row>
    <row r="39" spans="1:6" x14ac:dyDescent="0.3">
      <c r="A39" s="4" t="s">
        <v>11</v>
      </c>
      <c r="B39" s="13">
        <v>10.85</v>
      </c>
      <c r="C39" s="3">
        <f t="shared" si="5"/>
        <v>7.9010623775891737</v>
      </c>
      <c r="D39" s="3">
        <f t="shared" si="6"/>
        <v>79627371.076409444</v>
      </c>
      <c r="E39" s="14">
        <f t="shared" si="7"/>
        <v>8594325.439606756</v>
      </c>
      <c r="F39" s="1"/>
    </row>
    <row r="40" spans="1:6" x14ac:dyDescent="0.3">
      <c r="A40" s="4" t="s">
        <v>12</v>
      </c>
      <c r="B40" s="13">
        <v>11.04</v>
      </c>
      <c r="C40" s="3">
        <f t="shared" si="5"/>
        <v>7.844679209448632</v>
      </c>
      <c r="D40" s="3">
        <f t="shared" si="6"/>
        <v>69932525.030241579</v>
      </c>
      <c r="E40" s="14">
        <f>$D$37-D40</f>
        <v>18289171.485774621</v>
      </c>
      <c r="F40" s="1"/>
    </row>
    <row r="41" spans="1:6" x14ac:dyDescent="0.3">
      <c r="A41" s="4" t="s">
        <v>13</v>
      </c>
      <c r="B41" s="13">
        <v>10.9</v>
      </c>
      <c r="C41" s="3">
        <f t="shared" si="5"/>
        <v>7.8862247017627167</v>
      </c>
      <c r="D41" s="3">
        <f t="shared" si="6"/>
        <v>76952848.744122058</v>
      </c>
      <c r="E41" s="14">
        <f>$D$37-D41</f>
        <v>11268847.771894142</v>
      </c>
      <c r="F41" s="1"/>
    </row>
    <row r="42" spans="1:6" x14ac:dyDescent="0.3">
      <c r="A42" s="4" t="s">
        <v>14</v>
      </c>
      <c r="B42" s="13">
        <v>11.33</v>
      </c>
      <c r="C42" s="3">
        <f t="shared" si="5"/>
        <v>7.7586206896551735</v>
      </c>
      <c r="D42" s="3">
        <f t="shared" si="6"/>
        <v>57361525.104487017</v>
      </c>
      <c r="E42" s="14">
        <f t="shared" si="7"/>
        <v>30860171.411529183</v>
      </c>
      <c r="F42" s="1"/>
    </row>
    <row r="43" spans="1:6" x14ac:dyDescent="0.3">
      <c r="A43" s="4" t="s">
        <v>15</v>
      </c>
      <c r="B43" s="13">
        <v>12.1</v>
      </c>
      <c r="C43" s="3">
        <f t="shared" si="5"/>
        <v>7.5301204819277103</v>
      </c>
      <c r="D43" s="3">
        <f t="shared" si="6"/>
        <v>33893817.12882033</v>
      </c>
      <c r="E43" s="14">
        <f t="shared" si="7"/>
        <v>54327879.38719587</v>
      </c>
      <c r="F43" s="1"/>
    </row>
    <row r="44" spans="1:6" x14ac:dyDescent="0.3">
      <c r="A44" s="4" t="s">
        <v>16</v>
      </c>
      <c r="B44" s="13">
        <v>16.170000000000002</v>
      </c>
      <c r="C44" s="3">
        <f t="shared" si="5"/>
        <v>6.3223336696539851</v>
      </c>
      <c r="D44" s="3">
        <f t="shared" si="6"/>
        <v>2100553.1246022042</v>
      </c>
      <c r="E44" s="14">
        <f t="shared" si="7"/>
        <v>86121143.391414002</v>
      </c>
      <c r="F44" s="1"/>
    </row>
    <row r="45" spans="1:6" x14ac:dyDescent="0.3">
      <c r="A45" s="4" t="s">
        <v>17</v>
      </c>
      <c r="B45" s="13">
        <v>25.06</v>
      </c>
      <c r="C45" s="3">
        <f t="shared" si="5"/>
        <v>3.684194907709657</v>
      </c>
      <c r="D45" s="3">
        <f t="shared" si="6"/>
        <v>4832.7564342069554</v>
      </c>
      <c r="E45" s="14">
        <f t="shared" si="7"/>
        <v>88216863.759581998</v>
      </c>
      <c r="F45" s="1"/>
    </row>
    <row r="46" spans="1:6" ht="15" thickBot="1" x14ac:dyDescent="0.35">
      <c r="A46" s="6" t="s">
        <v>18</v>
      </c>
      <c r="B46" s="15">
        <v>36</v>
      </c>
      <c r="C46" s="7">
        <f t="shared" si="5"/>
        <v>0.43771143688052744</v>
      </c>
      <c r="D46" s="7">
        <f t="shared" si="6"/>
        <v>2.7397531623109805</v>
      </c>
      <c r="E46" s="14">
        <f t="shared" si="7"/>
        <v>88221693.776263043</v>
      </c>
      <c r="F46" s="1"/>
    </row>
    <row r="47" spans="1:6" ht="15" thickTop="1" x14ac:dyDescent="0.3">
      <c r="A47" s="23" t="s">
        <v>36</v>
      </c>
      <c r="B47" s="24"/>
      <c r="C47" s="24"/>
      <c r="D47" s="24"/>
      <c r="E47" s="25"/>
      <c r="F47" s="1"/>
    </row>
    <row r="48" spans="1:6" x14ac:dyDescent="0.3">
      <c r="A48" s="4" t="s">
        <v>9</v>
      </c>
      <c r="B48" s="13">
        <v>10.73</v>
      </c>
      <c r="C48" s="3">
        <f t="shared" si="4"/>
        <v>7.9366727995726754</v>
      </c>
      <c r="D48" s="3">
        <f t="shared" ref="D48" si="8">10^C48</f>
        <v>86431649.14667955</v>
      </c>
      <c r="E48" s="14">
        <f>$D$48-D48</f>
        <v>0</v>
      </c>
      <c r="F48" s="1"/>
    </row>
    <row r="49" spans="1:6" x14ac:dyDescent="0.3">
      <c r="A49" s="4" t="s">
        <v>10</v>
      </c>
      <c r="B49" s="13">
        <v>10.81</v>
      </c>
      <c r="C49" s="3">
        <f t="shared" ref="C49:C57" si="9">(B49-37.475)/-3.3698</f>
        <v>7.9129325182503409</v>
      </c>
      <c r="D49" s="3">
        <f t="shared" ref="D49:D57" si="10">10^C49</f>
        <v>81833762.29336153</v>
      </c>
      <c r="E49" s="14">
        <f t="shared" ref="E49:E57" si="11">$D$48-D49</f>
        <v>4597886.8533180207</v>
      </c>
      <c r="F49" s="1"/>
    </row>
    <row r="50" spans="1:6" x14ac:dyDescent="0.3">
      <c r="A50" s="4" t="s">
        <v>11</v>
      </c>
      <c r="B50" s="13">
        <v>10.85</v>
      </c>
      <c r="C50" s="3">
        <f t="shared" si="9"/>
        <v>7.9010623775891737</v>
      </c>
      <c r="D50" s="3">
        <f t="shared" si="10"/>
        <v>79627371.076409444</v>
      </c>
      <c r="E50" s="14">
        <f t="shared" si="11"/>
        <v>6804278.0702701062</v>
      </c>
      <c r="F50" s="1"/>
    </row>
    <row r="51" spans="1:6" x14ac:dyDescent="0.3">
      <c r="A51" s="4" t="s">
        <v>12</v>
      </c>
      <c r="B51" s="13">
        <v>10.91</v>
      </c>
      <c r="C51" s="3">
        <f t="shared" si="9"/>
        <v>7.8832571665974243</v>
      </c>
      <c r="D51" s="3">
        <f t="shared" si="10"/>
        <v>76428822.133096412</v>
      </c>
      <c r="E51" s="14">
        <f t="shared" si="11"/>
        <v>10002827.013583139</v>
      </c>
      <c r="F51" s="1"/>
    </row>
    <row r="52" spans="1:6" x14ac:dyDescent="0.3">
      <c r="A52" s="4" t="s">
        <v>13</v>
      </c>
      <c r="B52" s="13">
        <v>11.08</v>
      </c>
      <c r="C52" s="3">
        <f t="shared" si="9"/>
        <v>7.8328090687874656</v>
      </c>
      <c r="D52" s="3">
        <f t="shared" si="10"/>
        <v>68047013.418874741</v>
      </c>
      <c r="E52" s="14">
        <f t="shared" si="11"/>
        <v>18384635.72780481</v>
      </c>
      <c r="F52" s="1"/>
    </row>
    <row r="53" spans="1:6" x14ac:dyDescent="0.3">
      <c r="A53" s="4" t="s">
        <v>14</v>
      </c>
      <c r="B53" s="13">
        <v>11.34</v>
      </c>
      <c r="C53" s="3">
        <f t="shared" si="9"/>
        <v>7.755653154489881</v>
      </c>
      <c r="D53" s="3">
        <f t="shared" si="10"/>
        <v>56970909.732940458</v>
      </c>
      <c r="E53" s="14">
        <f t="shared" si="11"/>
        <v>29460739.413739093</v>
      </c>
      <c r="F53" s="1"/>
    </row>
    <row r="54" spans="1:6" x14ac:dyDescent="0.3">
      <c r="A54" s="4" t="s">
        <v>15</v>
      </c>
      <c r="B54" s="13">
        <v>12.05</v>
      </c>
      <c r="C54" s="3">
        <f t="shared" si="9"/>
        <v>7.5449581577541691</v>
      </c>
      <c r="D54" s="3">
        <f t="shared" si="10"/>
        <v>35071808.227485649</v>
      </c>
      <c r="E54" s="14">
        <f>$D$48-D54</f>
        <v>51359840.919193901</v>
      </c>
      <c r="F54" s="1"/>
    </row>
    <row r="55" spans="1:6" x14ac:dyDescent="0.3">
      <c r="A55" s="4" t="s">
        <v>16</v>
      </c>
      <c r="B55" s="13">
        <v>16.100000000000001</v>
      </c>
      <c r="C55" s="3">
        <f t="shared" si="9"/>
        <v>6.3431064158110271</v>
      </c>
      <c r="D55" s="3">
        <f t="shared" si="10"/>
        <v>2203466.3154789745</v>
      </c>
      <c r="E55" s="14">
        <f t="shared" si="11"/>
        <v>84228182.83120057</v>
      </c>
      <c r="F55" s="1"/>
    </row>
    <row r="56" spans="1:6" x14ac:dyDescent="0.3">
      <c r="A56" s="4" t="s">
        <v>17</v>
      </c>
      <c r="B56" s="13">
        <v>25.57</v>
      </c>
      <c r="C56" s="3">
        <f t="shared" si="9"/>
        <v>3.5328506142797793</v>
      </c>
      <c r="D56" s="3">
        <f t="shared" si="10"/>
        <v>3410.7557054135577</v>
      </c>
      <c r="E56" s="14">
        <f t="shared" si="11"/>
        <v>86428238.390974134</v>
      </c>
      <c r="F56" s="1"/>
    </row>
    <row r="57" spans="1:6" ht="15" thickBot="1" x14ac:dyDescent="0.35">
      <c r="A57" s="6" t="s">
        <v>18</v>
      </c>
      <c r="B57" s="15">
        <v>35.54</v>
      </c>
      <c r="C57" s="7">
        <f t="shared" si="9"/>
        <v>0.57421805448394625</v>
      </c>
      <c r="D57" s="7">
        <f t="shared" si="10"/>
        <v>3.7516131933879593</v>
      </c>
      <c r="E57" s="14">
        <f t="shared" si="11"/>
        <v>86431645.395066351</v>
      </c>
      <c r="F57" s="1"/>
    </row>
    <row r="58" spans="1:6" ht="15" thickTop="1" x14ac:dyDescent="0.3">
      <c r="E58" s="1"/>
      <c r="F58" s="1"/>
    </row>
    <row r="59" spans="1:6" x14ac:dyDescent="0.3">
      <c r="E59" s="1"/>
      <c r="F59" s="1"/>
    </row>
    <row r="60" spans="1:6" x14ac:dyDescent="0.3">
      <c r="E60" s="1"/>
      <c r="F60" s="1"/>
    </row>
    <row r="61" spans="1:6" x14ac:dyDescent="0.3">
      <c r="E61" s="1"/>
      <c r="F61" s="1"/>
    </row>
    <row r="62" spans="1:6" x14ac:dyDescent="0.3">
      <c r="E62" s="1"/>
      <c r="F62" s="1"/>
    </row>
    <row r="63" spans="1:6" x14ac:dyDescent="0.3">
      <c r="E63" s="1"/>
      <c r="F63" s="1"/>
    </row>
    <row r="64" spans="1:6" x14ac:dyDescent="0.3">
      <c r="E64" s="1"/>
      <c r="F64" s="1"/>
    </row>
    <row r="65" spans="5:6" x14ac:dyDescent="0.3">
      <c r="E65" s="1"/>
      <c r="F65" s="1"/>
    </row>
    <row r="66" spans="5:6" x14ac:dyDescent="0.3">
      <c r="E66" s="1"/>
      <c r="F66" s="1"/>
    </row>
    <row r="67" spans="5:6" x14ac:dyDescent="0.3">
      <c r="E67" s="1"/>
      <c r="F67" s="1"/>
    </row>
    <row r="68" spans="5:6" x14ac:dyDescent="0.3">
      <c r="E68" s="1"/>
      <c r="F68" s="1"/>
    </row>
    <row r="69" spans="5:6" x14ac:dyDescent="0.3">
      <c r="E69" s="1"/>
      <c r="F69" s="1"/>
    </row>
    <row r="70" spans="5:6" x14ac:dyDescent="0.3">
      <c r="E70" s="1"/>
      <c r="F70" s="1"/>
    </row>
    <row r="71" spans="5:6" x14ac:dyDescent="0.3">
      <c r="E71" s="1"/>
      <c r="F71" s="1"/>
    </row>
  </sheetData>
  <mergeCells count="6">
    <mergeCell ref="A47:E47"/>
    <mergeCell ref="A15:B15"/>
    <mergeCell ref="A1:G1"/>
    <mergeCell ref="A23:E23"/>
    <mergeCell ref="A24:E24"/>
    <mergeCell ref="A36:E36"/>
  </mergeCells>
  <pageMargins left="0.7" right="0.7" top="0.75" bottom="0.75" header="0.3" footer="0.3"/>
  <pageSetup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D636F-7499-43F4-9FC4-1FA2EB88AD77}">
  <dimension ref="A1:G60"/>
  <sheetViews>
    <sheetView topLeftCell="A16" workbookViewId="0">
      <selection activeCell="G35" sqref="G35"/>
    </sheetView>
  </sheetViews>
  <sheetFormatPr defaultRowHeight="14.4" x14ac:dyDescent="0.3"/>
  <cols>
    <col min="1" max="1" width="12" bestFit="1" customWidth="1"/>
    <col min="5" max="5" width="11.5546875" bestFit="1" customWidth="1"/>
  </cols>
  <sheetData>
    <row r="1" spans="1:7" ht="15.6" thickTop="1" thickBot="1" x14ac:dyDescent="0.35">
      <c r="A1" s="28" t="s">
        <v>41</v>
      </c>
      <c r="B1" s="28"/>
      <c r="C1" s="28"/>
      <c r="D1" s="28"/>
      <c r="E1" s="28"/>
      <c r="F1" s="28"/>
      <c r="G1" s="28"/>
    </row>
    <row r="2" spans="1:7" ht="15.6" thickTop="1" thickBot="1" x14ac:dyDescent="0.35">
      <c r="A2" s="12" t="s">
        <v>0</v>
      </c>
      <c r="B2" s="12" t="s">
        <v>1</v>
      </c>
      <c r="C2" s="12" t="s">
        <v>29</v>
      </c>
      <c r="D2" s="12" t="s">
        <v>30</v>
      </c>
      <c r="E2" s="12" t="s">
        <v>31</v>
      </c>
      <c r="F2" s="12" t="s">
        <v>28</v>
      </c>
      <c r="G2" s="12" t="s">
        <v>27</v>
      </c>
    </row>
    <row r="3" spans="1:7" ht="15" thickTop="1" x14ac:dyDescent="0.3">
      <c r="A3" s="9">
        <v>10</v>
      </c>
      <c r="B3" s="10">
        <v>1</v>
      </c>
      <c r="C3" s="10">
        <v>34.33</v>
      </c>
      <c r="D3" s="10">
        <v>34.5</v>
      </c>
      <c r="E3" s="10">
        <v>34.65</v>
      </c>
      <c r="F3" s="10">
        <v>34.49</v>
      </c>
      <c r="G3" s="11">
        <v>0.16</v>
      </c>
    </row>
    <row r="4" spans="1:7" x14ac:dyDescent="0.3">
      <c r="A4" s="4">
        <v>100</v>
      </c>
      <c r="B4" s="3">
        <f>LOG(A4)</f>
        <v>2</v>
      </c>
      <c r="C4" s="3">
        <v>31.09</v>
      </c>
      <c r="D4" s="3">
        <v>31.23</v>
      </c>
      <c r="E4" s="3">
        <v>31.33</v>
      </c>
      <c r="F4" s="3">
        <v>31.21</v>
      </c>
      <c r="G4" s="5">
        <v>0.12</v>
      </c>
    </row>
    <row r="5" spans="1:7" x14ac:dyDescent="0.3">
      <c r="A5" s="4">
        <v>1000</v>
      </c>
      <c r="B5" s="3">
        <f>LOG(A5)</f>
        <v>3</v>
      </c>
      <c r="C5" s="3">
        <v>26.89</v>
      </c>
      <c r="D5" s="3">
        <v>26.81</v>
      </c>
      <c r="E5" s="3">
        <v>26.71</v>
      </c>
      <c r="F5" s="3">
        <v>26.8</v>
      </c>
      <c r="G5" s="5">
        <v>0.09</v>
      </c>
    </row>
    <row r="6" spans="1:7" x14ac:dyDescent="0.3">
      <c r="A6" s="4">
        <v>10000</v>
      </c>
      <c r="B6" s="3">
        <f t="shared" ref="B6:B11" si="0">LOG(A6)</f>
        <v>4</v>
      </c>
      <c r="C6" s="3">
        <v>23.51</v>
      </c>
      <c r="D6" s="3">
        <v>23.62</v>
      </c>
      <c r="E6" s="3">
        <v>23.68</v>
      </c>
      <c r="F6" s="3">
        <v>23.6</v>
      </c>
      <c r="G6" s="5">
        <v>0.08</v>
      </c>
    </row>
    <row r="7" spans="1:7" x14ac:dyDescent="0.3">
      <c r="A7" s="4">
        <v>100000</v>
      </c>
      <c r="B7" s="3">
        <f t="shared" si="0"/>
        <v>5</v>
      </c>
      <c r="C7" s="3">
        <v>20.170000000000002</v>
      </c>
      <c r="D7" s="3">
        <v>20.32</v>
      </c>
      <c r="E7" s="3">
        <v>20.25</v>
      </c>
      <c r="F7" s="3">
        <v>20.239999999999998</v>
      </c>
      <c r="G7" s="5">
        <v>7.0000000000000007E-2</v>
      </c>
    </row>
    <row r="8" spans="1:7" x14ac:dyDescent="0.3">
      <c r="A8" s="4">
        <v>1000000</v>
      </c>
      <c r="B8" s="3">
        <f t="shared" si="0"/>
        <v>6</v>
      </c>
      <c r="C8" s="3">
        <v>17.09</v>
      </c>
      <c r="D8" s="3">
        <v>17.28</v>
      </c>
      <c r="E8" s="3">
        <v>17.190000000000001</v>
      </c>
      <c r="F8" s="3">
        <v>17.18</v>
      </c>
      <c r="G8" s="5">
        <v>0.09</v>
      </c>
    </row>
    <row r="9" spans="1:7" x14ac:dyDescent="0.3">
      <c r="A9" s="4">
        <v>10000000</v>
      </c>
      <c r="B9" s="3">
        <f t="shared" si="0"/>
        <v>7</v>
      </c>
      <c r="C9" s="3">
        <v>14.15</v>
      </c>
      <c r="D9" s="3">
        <v>14.33</v>
      </c>
      <c r="E9" s="3">
        <v>14.07</v>
      </c>
      <c r="F9" s="3">
        <v>14.18</v>
      </c>
      <c r="G9" s="5">
        <v>0.13</v>
      </c>
    </row>
    <row r="10" spans="1:7" x14ac:dyDescent="0.3">
      <c r="A10" s="4">
        <v>100000000</v>
      </c>
      <c r="B10" s="3">
        <f t="shared" si="0"/>
        <v>8</v>
      </c>
      <c r="C10" s="3">
        <v>10.58</v>
      </c>
      <c r="D10" s="3">
        <v>10.69</v>
      </c>
      <c r="E10" s="3">
        <v>10.73</v>
      </c>
      <c r="F10" s="3">
        <v>10.66</v>
      </c>
      <c r="G10" s="5">
        <v>7.0000000000000007E-2</v>
      </c>
    </row>
    <row r="11" spans="1:7" ht="15" thickBot="1" x14ac:dyDescent="0.35">
      <c r="A11" s="6">
        <v>1000000000</v>
      </c>
      <c r="B11" s="7">
        <f t="shared" si="0"/>
        <v>9</v>
      </c>
      <c r="C11" s="7">
        <v>7.28</v>
      </c>
      <c r="D11" s="7">
        <v>7.38</v>
      </c>
      <c r="E11" s="7">
        <v>7.15</v>
      </c>
      <c r="F11" s="7">
        <v>7.27</v>
      </c>
      <c r="G11" s="8">
        <v>0.11</v>
      </c>
    </row>
    <row r="12" spans="1:7" ht="15" thickTop="1" x14ac:dyDescent="0.3"/>
    <row r="14" spans="1:7" ht="15" thickBot="1" x14ac:dyDescent="0.35"/>
    <row r="15" spans="1:7" ht="15.6" thickTop="1" thickBot="1" x14ac:dyDescent="0.35">
      <c r="A15" s="26" t="s">
        <v>3</v>
      </c>
      <c r="B15" s="27"/>
    </row>
    <row r="16" spans="1:7" ht="15" thickTop="1" x14ac:dyDescent="0.3">
      <c r="A16" s="21" t="s">
        <v>4</v>
      </c>
      <c r="B16" s="22">
        <v>-3.3698000000000001</v>
      </c>
    </row>
    <row r="17" spans="1:5" x14ac:dyDescent="0.3">
      <c r="A17" s="17" t="s">
        <v>5</v>
      </c>
      <c r="B17" s="18">
        <f>10^(-1/B16)</f>
        <v>1.9804027308714924</v>
      </c>
    </row>
    <row r="18" spans="1:5" ht="15" thickBot="1" x14ac:dyDescent="0.35">
      <c r="A18" s="19" t="s">
        <v>6</v>
      </c>
      <c r="B18" s="20">
        <f>(B17-1)*100</f>
        <v>98.040273087149245</v>
      </c>
    </row>
    <row r="19" spans="1:5" ht="15" thickTop="1" x14ac:dyDescent="0.3"/>
    <row r="21" spans="1:5" ht="15" thickBot="1" x14ac:dyDescent="0.35"/>
    <row r="22" spans="1:5" ht="15.6" thickTop="1" thickBot="1" x14ac:dyDescent="0.35">
      <c r="A22" s="29" t="s">
        <v>42</v>
      </c>
      <c r="B22" s="30"/>
      <c r="C22" s="30"/>
      <c r="D22" s="30"/>
      <c r="E22" s="31"/>
    </row>
    <row r="23" spans="1:5" ht="15" thickTop="1" x14ac:dyDescent="0.3">
      <c r="A23" s="23" t="s">
        <v>34</v>
      </c>
      <c r="B23" s="24"/>
      <c r="C23" s="24"/>
      <c r="D23" s="24"/>
      <c r="E23" s="25"/>
    </row>
    <row r="24" spans="1:5" x14ac:dyDescent="0.3">
      <c r="A24" s="4" t="s">
        <v>37</v>
      </c>
      <c r="B24" s="3" t="s">
        <v>2</v>
      </c>
      <c r="C24" s="3" t="s">
        <v>7</v>
      </c>
      <c r="D24" s="3" t="s">
        <v>40</v>
      </c>
      <c r="E24" s="5" t="s">
        <v>8</v>
      </c>
    </row>
    <row r="25" spans="1:5" x14ac:dyDescent="0.3">
      <c r="A25" s="4" t="s">
        <v>9</v>
      </c>
      <c r="B25" s="13">
        <v>10.73</v>
      </c>
      <c r="C25" s="3">
        <f t="shared" ref="C25:C34" si="1">(B25-37.475)/-3.3698</f>
        <v>7.9366727995726754</v>
      </c>
      <c r="D25" s="3">
        <f>10^C25</f>
        <v>86431649.14667955</v>
      </c>
      <c r="E25" s="14">
        <f>$D$25-D25</f>
        <v>0</v>
      </c>
    </row>
    <row r="26" spans="1:5" x14ac:dyDescent="0.3">
      <c r="A26" s="4" t="s">
        <v>10</v>
      </c>
      <c r="B26" s="13">
        <v>10.81</v>
      </c>
      <c r="C26" s="3">
        <f t="shared" si="1"/>
        <v>7.9129325182503409</v>
      </c>
      <c r="D26" s="3">
        <f t="shared" ref="D26:D34" si="2">10^C26</f>
        <v>81833762.29336153</v>
      </c>
      <c r="E26" s="14">
        <f>$D$25-D26</f>
        <v>4597886.8533180207</v>
      </c>
    </row>
    <row r="27" spans="1:5" x14ac:dyDescent="0.3">
      <c r="A27" s="4" t="s">
        <v>11</v>
      </c>
      <c r="B27" s="13">
        <v>10.76</v>
      </c>
      <c r="C27" s="3">
        <f t="shared" si="1"/>
        <v>7.9277701940768006</v>
      </c>
      <c r="D27" s="3">
        <f t="shared" si="2"/>
        <v>84677922.429869249</v>
      </c>
      <c r="E27" s="14">
        <f t="shared" ref="E27:E34" si="3">$D$25-D27</f>
        <v>1753726.7168103009</v>
      </c>
    </row>
    <row r="28" spans="1:5" x14ac:dyDescent="0.3">
      <c r="A28" s="4" t="s">
        <v>12</v>
      </c>
      <c r="B28" s="13">
        <v>10.96</v>
      </c>
      <c r="C28" s="3">
        <f t="shared" si="1"/>
        <v>7.8684194907709655</v>
      </c>
      <c r="D28" s="3">
        <f t="shared" si="2"/>
        <v>73861732.590114027</v>
      </c>
      <c r="E28" s="14">
        <f>$D$25-D28</f>
        <v>12569916.556565523</v>
      </c>
    </row>
    <row r="29" spans="1:5" x14ac:dyDescent="0.3">
      <c r="A29" s="4" t="s">
        <v>13</v>
      </c>
      <c r="B29" s="13">
        <v>10.91</v>
      </c>
      <c r="C29" s="3">
        <f t="shared" si="1"/>
        <v>7.8832571665974243</v>
      </c>
      <c r="D29" s="3">
        <f t="shared" si="2"/>
        <v>76428822.133096412</v>
      </c>
      <c r="E29" s="14">
        <f t="shared" si="3"/>
        <v>10002827.013583139</v>
      </c>
    </row>
    <row r="30" spans="1:5" x14ac:dyDescent="0.3">
      <c r="A30" s="4" t="s">
        <v>14</v>
      </c>
      <c r="B30" s="13">
        <v>12.11</v>
      </c>
      <c r="C30" s="3">
        <f t="shared" si="1"/>
        <v>7.5271529467624196</v>
      </c>
      <c r="D30" s="3">
        <f t="shared" si="2"/>
        <v>33663010.05131007</v>
      </c>
      <c r="E30" s="14">
        <f t="shared" si="3"/>
        <v>52768639.095369481</v>
      </c>
    </row>
    <row r="31" spans="1:5" x14ac:dyDescent="0.3">
      <c r="A31" s="4" t="s">
        <v>15</v>
      </c>
      <c r="B31" s="13">
        <v>12.57</v>
      </c>
      <c r="C31" s="3">
        <f t="shared" si="1"/>
        <v>7.3906463291590008</v>
      </c>
      <c r="D31" s="3">
        <f t="shared" si="2"/>
        <v>24583648.016680151</v>
      </c>
      <c r="E31" s="14">
        <f t="shared" si="3"/>
        <v>61848001.129999399</v>
      </c>
    </row>
    <row r="32" spans="1:5" x14ac:dyDescent="0.3">
      <c r="A32" s="4" t="s">
        <v>16</v>
      </c>
      <c r="B32" s="13">
        <v>16.36</v>
      </c>
      <c r="C32" s="3">
        <f t="shared" si="1"/>
        <v>6.2659505015134433</v>
      </c>
      <c r="D32" s="3">
        <f t="shared" si="2"/>
        <v>1844805.1464946051</v>
      </c>
      <c r="E32" s="14">
        <f t="shared" si="3"/>
        <v>84586844.000184938</v>
      </c>
    </row>
    <row r="33" spans="1:5" x14ac:dyDescent="0.3">
      <c r="A33" s="4" t="s">
        <v>17</v>
      </c>
      <c r="B33" s="13">
        <v>24.47</v>
      </c>
      <c r="C33" s="3">
        <f t="shared" si="1"/>
        <v>3.8592794824618677</v>
      </c>
      <c r="D33" s="3">
        <f t="shared" si="2"/>
        <v>7232.3507890191249</v>
      </c>
      <c r="E33" s="14">
        <f t="shared" si="3"/>
        <v>86424416.795890525</v>
      </c>
    </row>
    <row r="34" spans="1:5" ht="15" thickBot="1" x14ac:dyDescent="0.35">
      <c r="A34" s="6" t="s">
        <v>18</v>
      </c>
      <c r="B34" s="15">
        <v>36.24</v>
      </c>
      <c r="C34" s="7">
        <f t="shared" si="1"/>
        <v>0.36649059291352587</v>
      </c>
      <c r="D34" s="7">
        <f t="shared" si="2"/>
        <v>2.3253621165494782</v>
      </c>
      <c r="E34" s="16">
        <f t="shared" si="3"/>
        <v>86431646.821317434</v>
      </c>
    </row>
    <row r="35" spans="1:5" ht="15" thickTop="1" x14ac:dyDescent="0.3">
      <c r="A35" s="23" t="s">
        <v>35</v>
      </c>
      <c r="B35" s="24"/>
      <c r="C35" s="24"/>
      <c r="D35" s="24"/>
      <c r="E35" s="25"/>
    </row>
    <row r="36" spans="1:5" x14ac:dyDescent="0.3">
      <c r="A36" s="4" t="s">
        <v>9</v>
      </c>
      <c r="B36" s="13">
        <v>10.71</v>
      </c>
      <c r="C36" s="3">
        <f t="shared" ref="C36:C47" si="4">(B36-37.475)/-3.3698</f>
        <v>7.9426078699032585</v>
      </c>
      <c r="D36" s="3">
        <f t="shared" ref="D36:D47" si="5">10^C36</f>
        <v>87620932.315617383</v>
      </c>
      <c r="E36" s="14">
        <f>$D$36-D36</f>
        <v>0</v>
      </c>
    </row>
    <row r="37" spans="1:5" x14ac:dyDescent="0.3">
      <c r="A37" s="4" t="s">
        <v>10</v>
      </c>
      <c r="B37" s="13">
        <v>10.78</v>
      </c>
      <c r="C37" s="3">
        <f t="shared" ref="C37:C45" si="6">(B37-37.475)/-3.3698</f>
        <v>7.9218351237462166</v>
      </c>
      <c r="D37" s="3">
        <f t="shared" ref="D37:D45" si="7">10^C37</f>
        <v>83528584.877014682</v>
      </c>
      <c r="E37" s="14">
        <f t="shared" ref="E37:E44" si="8">$D$36-D37</f>
        <v>4092347.4386027008</v>
      </c>
    </row>
    <row r="38" spans="1:5" x14ac:dyDescent="0.3">
      <c r="A38" s="4" t="s">
        <v>11</v>
      </c>
      <c r="B38" s="13">
        <v>10.83</v>
      </c>
      <c r="C38" s="3">
        <f t="shared" si="6"/>
        <v>7.9069974479197587</v>
      </c>
      <c r="D38" s="3">
        <f t="shared" si="7"/>
        <v>80723028.66414395</v>
      </c>
      <c r="E38" s="14">
        <f t="shared" si="8"/>
        <v>6897903.6514734328</v>
      </c>
    </row>
    <row r="39" spans="1:5" x14ac:dyDescent="0.3">
      <c r="A39" s="4" t="s">
        <v>12</v>
      </c>
      <c r="B39" s="13">
        <v>10.98</v>
      </c>
      <c r="C39" s="3">
        <f t="shared" si="6"/>
        <v>7.8624844204403823</v>
      </c>
      <c r="D39" s="3">
        <f t="shared" si="7"/>
        <v>72859203.707157224</v>
      </c>
      <c r="E39" s="14">
        <f>$D$36-D39</f>
        <v>14761728.608460158</v>
      </c>
    </row>
    <row r="40" spans="1:5" x14ac:dyDescent="0.3">
      <c r="A40" s="4" t="s">
        <v>13</v>
      </c>
      <c r="B40" s="13">
        <v>11.02</v>
      </c>
      <c r="C40" s="3">
        <f t="shared" si="6"/>
        <v>7.850614279779216</v>
      </c>
      <c r="D40" s="3">
        <f t="shared" si="7"/>
        <v>70894783.367331371</v>
      </c>
      <c r="E40" s="14">
        <f t="shared" si="8"/>
        <v>16726148.948286012</v>
      </c>
    </row>
    <row r="41" spans="1:5" x14ac:dyDescent="0.3">
      <c r="A41" s="4" t="s">
        <v>14</v>
      </c>
      <c r="B41" s="13">
        <v>12.2</v>
      </c>
      <c r="C41" s="3">
        <f t="shared" si="6"/>
        <v>7.5004451302747945</v>
      </c>
      <c r="D41" s="3">
        <f t="shared" si="7"/>
        <v>31655204.993067589</v>
      </c>
      <c r="E41" s="14">
        <f t="shared" si="8"/>
        <v>55965727.32254979</v>
      </c>
    </row>
    <row r="42" spans="1:5" x14ac:dyDescent="0.3">
      <c r="A42" s="4" t="s">
        <v>15</v>
      </c>
      <c r="B42" s="13">
        <v>12.62</v>
      </c>
      <c r="C42" s="3">
        <f t="shared" si="6"/>
        <v>7.3758086533325429</v>
      </c>
      <c r="D42" s="3">
        <f t="shared" si="7"/>
        <v>23757933.005109344</v>
      </c>
      <c r="E42" s="14">
        <f t="shared" si="8"/>
        <v>63862999.310508043</v>
      </c>
    </row>
    <row r="43" spans="1:5" x14ac:dyDescent="0.3">
      <c r="A43" s="4" t="s">
        <v>16</v>
      </c>
      <c r="B43" s="13">
        <v>16.41</v>
      </c>
      <c r="C43" s="3">
        <f t="shared" si="6"/>
        <v>6.2511128256869846</v>
      </c>
      <c r="D43" s="3">
        <f t="shared" si="7"/>
        <v>1782841.8731085609</v>
      </c>
      <c r="E43" s="14">
        <f>$D$36-D43</f>
        <v>85838090.442508817</v>
      </c>
    </row>
    <row r="44" spans="1:5" x14ac:dyDescent="0.3">
      <c r="A44" s="4" t="s">
        <v>17</v>
      </c>
      <c r="B44" s="13">
        <v>24.84</v>
      </c>
      <c r="C44" s="3">
        <f t="shared" si="6"/>
        <v>3.7494806813460744</v>
      </c>
      <c r="D44" s="3">
        <f t="shared" si="7"/>
        <v>5616.6929315208454</v>
      </c>
      <c r="E44" s="14">
        <f t="shared" si="8"/>
        <v>87615315.622685865</v>
      </c>
    </row>
    <row r="45" spans="1:5" ht="15" thickBot="1" x14ac:dyDescent="0.35">
      <c r="A45" s="6" t="s">
        <v>18</v>
      </c>
      <c r="B45" s="15">
        <v>36.24</v>
      </c>
      <c r="C45" s="7">
        <f t="shared" si="6"/>
        <v>0.36649059291352587</v>
      </c>
      <c r="D45" s="7">
        <f t="shared" si="7"/>
        <v>2.3253621165494782</v>
      </c>
      <c r="E45" s="14">
        <f>$D$36-D45</f>
        <v>87620929.990255266</v>
      </c>
    </row>
    <row r="46" spans="1:5" ht="15" thickTop="1" x14ac:dyDescent="0.3">
      <c r="A46" s="23" t="s">
        <v>36</v>
      </c>
      <c r="B46" s="24"/>
      <c r="C46" s="24"/>
      <c r="D46" s="24"/>
      <c r="E46" s="25"/>
    </row>
    <row r="47" spans="1:5" x14ac:dyDescent="0.3">
      <c r="A47" s="4" t="s">
        <v>9</v>
      </c>
      <c r="B47" s="13">
        <v>10.73</v>
      </c>
      <c r="C47" s="3">
        <f t="shared" si="4"/>
        <v>7.9366727995726754</v>
      </c>
      <c r="D47" s="3">
        <f t="shared" si="5"/>
        <v>86431649.14667955</v>
      </c>
      <c r="E47" s="14">
        <f>$D$47-D47</f>
        <v>0</v>
      </c>
    </row>
    <row r="48" spans="1:5" x14ac:dyDescent="0.3">
      <c r="A48" s="4" t="s">
        <v>10</v>
      </c>
      <c r="B48" s="13">
        <v>10.84</v>
      </c>
      <c r="C48" s="3">
        <f t="shared" ref="C48:C56" si="9">(B48-37.475)/-3.3698</f>
        <v>7.9040299127544662</v>
      </c>
      <c r="D48" s="3">
        <f t="shared" ref="D48:D56" si="10">10^C48</f>
        <v>80173328.219872788</v>
      </c>
      <c r="E48" s="14">
        <f t="shared" ref="E48:E56" si="11">$D$47-D48</f>
        <v>6258320.9268067628</v>
      </c>
    </row>
    <row r="49" spans="1:5" x14ac:dyDescent="0.3">
      <c r="A49" s="4" t="s">
        <v>11</v>
      </c>
      <c r="B49" s="13">
        <v>10.88</v>
      </c>
      <c r="C49" s="3">
        <f t="shared" si="9"/>
        <v>7.892159772093299</v>
      </c>
      <c r="D49" s="3">
        <f t="shared" si="10"/>
        <v>78011705.409669042</v>
      </c>
      <c r="E49" s="14">
        <f t="shared" si="11"/>
        <v>8419943.7370105088</v>
      </c>
    </row>
    <row r="50" spans="1:5" x14ac:dyDescent="0.3">
      <c r="A50" s="4" t="s">
        <v>12</v>
      </c>
      <c r="B50" s="13">
        <v>10.82</v>
      </c>
      <c r="C50" s="3">
        <f t="shared" si="9"/>
        <v>7.9099649830850494</v>
      </c>
      <c r="D50" s="3">
        <f t="shared" si="10"/>
        <v>81276498.074792609</v>
      </c>
      <c r="E50" s="14">
        <f t="shared" si="11"/>
        <v>5155151.0718869418</v>
      </c>
    </row>
    <row r="51" spans="1:5" x14ac:dyDescent="0.3">
      <c r="A51" s="4" t="s">
        <v>13</v>
      </c>
      <c r="B51" s="13">
        <v>11.92</v>
      </c>
      <c r="C51" s="3">
        <f t="shared" si="9"/>
        <v>7.5835361149029614</v>
      </c>
      <c r="D51" s="3">
        <f t="shared" si="10"/>
        <v>38329761.319863901</v>
      </c>
      <c r="E51" s="14">
        <f>$D$47-D51</f>
        <v>48101887.82681565</v>
      </c>
    </row>
    <row r="52" spans="1:5" x14ac:dyDescent="0.3">
      <c r="A52" s="4" t="s">
        <v>14</v>
      </c>
      <c r="B52" s="13">
        <v>12.24</v>
      </c>
      <c r="C52" s="3">
        <f t="shared" si="9"/>
        <v>7.4885749896136264</v>
      </c>
      <c r="D52" s="3">
        <f t="shared" si="10"/>
        <v>30801721.48809145</v>
      </c>
      <c r="E52" s="14">
        <f t="shared" si="11"/>
        <v>55629927.658588096</v>
      </c>
    </row>
    <row r="53" spans="1:5" x14ac:dyDescent="0.3">
      <c r="A53" s="4" t="s">
        <v>15</v>
      </c>
      <c r="B53" s="13">
        <v>12.63</v>
      </c>
      <c r="C53" s="3">
        <f t="shared" si="9"/>
        <v>7.3728411181672495</v>
      </c>
      <c r="D53" s="3">
        <f t="shared" si="10"/>
        <v>23596148.362684485</v>
      </c>
      <c r="E53" s="14">
        <f t="shared" si="11"/>
        <v>62835500.783995062</v>
      </c>
    </row>
    <row r="54" spans="1:5" x14ac:dyDescent="0.3">
      <c r="A54" s="4" t="s">
        <v>16</v>
      </c>
      <c r="B54" s="13">
        <v>16.36</v>
      </c>
      <c r="C54" s="3">
        <f t="shared" si="9"/>
        <v>6.2659505015134433</v>
      </c>
      <c r="D54" s="3">
        <f t="shared" si="10"/>
        <v>1844805.1464946051</v>
      </c>
      <c r="E54" s="14">
        <f t="shared" si="11"/>
        <v>84586844.000184938</v>
      </c>
    </row>
    <row r="55" spans="1:5" x14ac:dyDescent="0.3">
      <c r="A55" s="4" t="s">
        <v>17</v>
      </c>
      <c r="B55" s="13">
        <v>25.47</v>
      </c>
      <c r="C55" s="3">
        <f t="shared" si="9"/>
        <v>3.5625259659326969</v>
      </c>
      <c r="D55" s="3">
        <f t="shared" si="10"/>
        <v>3651.9596121928585</v>
      </c>
      <c r="E55" s="14">
        <f t="shared" si="11"/>
        <v>86427997.18706736</v>
      </c>
    </row>
    <row r="56" spans="1:5" ht="15" thickBot="1" x14ac:dyDescent="0.35">
      <c r="A56" s="6" t="s">
        <v>18</v>
      </c>
      <c r="B56" s="15">
        <v>35.58</v>
      </c>
      <c r="C56" s="7">
        <f t="shared" si="9"/>
        <v>0.56234791382277971</v>
      </c>
      <c r="D56" s="7">
        <f t="shared" si="10"/>
        <v>3.6504626881769471</v>
      </c>
      <c r="E56" s="14">
        <f t="shared" si="11"/>
        <v>86431645.496216863</v>
      </c>
    </row>
    <row r="57" spans="1:5" ht="15" thickTop="1" x14ac:dyDescent="0.3">
      <c r="E57" s="1"/>
    </row>
    <row r="58" spans="1:5" x14ac:dyDescent="0.3">
      <c r="E58" s="1"/>
    </row>
    <row r="59" spans="1:5" x14ac:dyDescent="0.3">
      <c r="E59" s="1"/>
    </row>
    <row r="60" spans="1:5" x14ac:dyDescent="0.3">
      <c r="E60" s="1"/>
    </row>
  </sheetData>
  <mergeCells count="6">
    <mergeCell ref="A46:E46"/>
    <mergeCell ref="A15:B15"/>
    <mergeCell ref="A1:G1"/>
    <mergeCell ref="A22:E22"/>
    <mergeCell ref="A23:E23"/>
    <mergeCell ref="A35:E35"/>
  </mergeCells>
  <pageMargins left="0.7" right="0.7" top="0.75" bottom="0.75" header="0.3" footer="0.3"/>
  <pageSetup orientation="portrait" horizontalDpi="90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D6974-D151-4F48-BA76-61DB21CF6327}">
  <dimension ref="A1:G83"/>
  <sheetViews>
    <sheetView topLeftCell="A16" zoomScaleNormal="100" workbookViewId="0">
      <selection activeCell="E14" sqref="E14"/>
    </sheetView>
  </sheetViews>
  <sheetFormatPr defaultRowHeight="14.4" x14ac:dyDescent="0.3"/>
  <cols>
    <col min="1" max="1" width="14.109375" bestFit="1" customWidth="1"/>
    <col min="2" max="2" width="9.5546875" customWidth="1"/>
    <col min="3" max="3" width="18" bestFit="1" customWidth="1"/>
    <col min="4" max="4" width="20.6640625" bestFit="1" customWidth="1"/>
    <col min="5" max="5" width="18.6640625" bestFit="1" customWidth="1"/>
    <col min="6" max="6" width="10.5546875" bestFit="1" customWidth="1"/>
  </cols>
  <sheetData>
    <row r="1" spans="1:7" ht="15.6" thickTop="1" thickBot="1" x14ac:dyDescent="0.35">
      <c r="A1" s="28" t="s">
        <v>32</v>
      </c>
      <c r="B1" s="28"/>
      <c r="C1" s="28"/>
      <c r="D1" s="28"/>
      <c r="E1" s="28"/>
      <c r="F1" s="28"/>
      <c r="G1" s="28"/>
    </row>
    <row r="2" spans="1:7" ht="15.6" thickTop="1" thickBot="1" x14ac:dyDescent="0.35">
      <c r="A2" s="12" t="s">
        <v>0</v>
      </c>
      <c r="B2" s="12" t="s">
        <v>1</v>
      </c>
      <c r="C2" s="12" t="s">
        <v>29</v>
      </c>
      <c r="D2" s="12" t="s">
        <v>30</v>
      </c>
      <c r="E2" s="12" t="s">
        <v>31</v>
      </c>
      <c r="F2" s="12" t="s">
        <v>28</v>
      </c>
      <c r="G2" s="12" t="s">
        <v>27</v>
      </c>
    </row>
    <row r="3" spans="1:7" ht="15" thickTop="1" x14ac:dyDescent="0.3">
      <c r="A3" s="9">
        <v>10</v>
      </c>
      <c r="B3" s="10">
        <v>1</v>
      </c>
      <c r="C3" s="10">
        <v>33.35</v>
      </c>
      <c r="D3" s="10">
        <v>33.479999999999997</v>
      </c>
      <c r="E3" s="10">
        <v>33.28</v>
      </c>
      <c r="F3" s="10">
        <v>33.369999999999997</v>
      </c>
      <c r="G3" s="11">
        <v>0.1</v>
      </c>
    </row>
    <row r="4" spans="1:7" x14ac:dyDescent="0.3">
      <c r="A4" s="4">
        <v>100</v>
      </c>
      <c r="B4" s="3">
        <f>LOG(A4)</f>
        <v>2</v>
      </c>
      <c r="C4" s="3">
        <v>30.06</v>
      </c>
      <c r="D4" s="3">
        <v>30.22</v>
      </c>
      <c r="E4" s="3">
        <v>30.1</v>
      </c>
      <c r="F4" s="3">
        <v>30.1</v>
      </c>
      <c r="G4" s="5">
        <v>0.08</v>
      </c>
    </row>
    <row r="5" spans="1:7" x14ac:dyDescent="0.3">
      <c r="A5" s="4">
        <v>1000</v>
      </c>
      <c r="B5" s="3">
        <f>LOG(A5)</f>
        <v>3</v>
      </c>
      <c r="C5" s="3">
        <v>26.56</v>
      </c>
      <c r="D5" s="3">
        <v>26.28</v>
      </c>
      <c r="E5" s="3">
        <v>26.37</v>
      </c>
      <c r="F5" s="3">
        <v>26.4</v>
      </c>
      <c r="G5" s="5">
        <v>0.14000000000000001</v>
      </c>
    </row>
    <row r="6" spans="1:7" x14ac:dyDescent="0.3">
      <c r="A6" s="4">
        <v>10000</v>
      </c>
      <c r="B6" s="3">
        <f t="shared" ref="B6:B11" si="0">LOG(A6)</f>
        <v>4</v>
      </c>
      <c r="C6" s="3">
        <v>23.3</v>
      </c>
      <c r="D6" s="3">
        <v>23.37</v>
      </c>
      <c r="E6" s="3">
        <v>23.54</v>
      </c>
      <c r="F6" s="3">
        <v>23.4</v>
      </c>
      <c r="G6" s="5">
        <v>0.12</v>
      </c>
    </row>
    <row r="7" spans="1:7" x14ac:dyDescent="0.3">
      <c r="A7" s="4">
        <v>100000</v>
      </c>
      <c r="B7" s="3">
        <f t="shared" si="0"/>
        <v>5</v>
      </c>
      <c r="C7" s="3">
        <v>19.850000000000001</v>
      </c>
      <c r="D7" s="3">
        <v>20.2</v>
      </c>
      <c r="E7" s="3">
        <v>20.27</v>
      </c>
      <c r="F7" s="3">
        <v>20.100000000000001</v>
      </c>
      <c r="G7" s="5">
        <v>0.22</v>
      </c>
    </row>
    <row r="8" spans="1:7" x14ac:dyDescent="0.3">
      <c r="A8" s="4">
        <v>1000000</v>
      </c>
      <c r="B8" s="3">
        <f t="shared" si="0"/>
        <v>6</v>
      </c>
      <c r="C8" s="3">
        <v>16.8</v>
      </c>
      <c r="D8" s="3">
        <v>16.71</v>
      </c>
      <c r="E8" s="3">
        <v>16.89</v>
      </c>
      <c r="F8" s="3">
        <v>16.8</v>
      </c>
      <c r="G8" s="5">
        <v>0.9</v>
      </c>
    </row>
    <row r="9" spans="1:7" x14ac:dyDescent="0.3">
      <c r="A9" s="4">
        <v>10000000</v>
      </c>
      <c r="B9" s="3">
        <f t="shared" si="0"/>
        <v>7</v>
      </c>
      <c r="C9" s="3">
        <v>13.4</v>
      </c>
      <c r="D9" s="3">
        <v>13.28</v>
      </c>
      <c r="E9" s="3">
        <v>13.57</v>
      </c>
      <c r="F9" s="3">
        <v>13.4</v>
      </c>
      <c r="G9" s="5">
        <v>0.14000000000000001</v>
      </c>
    </row>
    <row r="10" spans="1:7" x14ac:dyDescent="0.3">
      <c r="A10" s="4">
        <v>100000000</v>
      </c>
      <c r="B10" s="3">
        <f t="shared" si="0"/>
        <v>8</v>
      </c>
      <c r="C10" s="3">
        <v>10.3</v>
      </c>
      <c r="D10" s="3">
        <v>10.24</v>
      </c>
      <c r="E10" s="3">
        <v>10.39</v>
      </c>
      <c r="F10" s="3">
        <v>10.31</v>
      </c>
      <c r="G10" s="5">
        <v>7.0000000000000007E-2</v>
      </c>
    </row>
    <row r="11" spans="1:7" ht="15" thickBot="1" x14ac:dyDescent="0.35">
      <c r="A11" s="6">
        <v>1000000000</v>
      </c>
      <c r="B11" s="7">
        <f t="shared" si="0"/>
        <v>9</v>
      </c>
      <c r="C11" s="7">
        <v>7</v>
      </c>
      <c r="D11" s="7">
        <v>6.94</v>
      </c>
      <c r="E11" s="7">
        <v>7.18</v>
      </c>
      <c r="F11" s="7">
        <v>7.04</v>
      </c>
      <c r="G11" s="8">
        <v>0.12</v>
      </c>
    </row>
    <row r="12" spans="1:7" ht="15" thickTop="1" x14ac:dyDescent="0.3"/>
    <row r="14" spans="1:7" ht="15" thickBot="1" x14ac:dyDescent="0.35"/>
    <row r="15" spans="1:7" ht="15.6" thickTop="1" thickBot="1" x14ac:dyDescent="0.35">
      <c r="A15" s="26" t="s">
        <v>3</v>
      </c>
      <c r="B15" s="27"/>
    </row>
    <row r="16" spans="1:7" ht="15" thickTop="1" x14ac:dyDescent="0.3">
      <c r="A16" s="21" t="s">
        <v>4</v>
      </c>
      <c r="B16" s="22">
        <v>-3.2881999999999998</v>
      </c>
    </row>
    <row r="17" spans="1:5" x14ac:dyDescent="0.3">
      <c r="A17" s="17" t="s">
        <v>5</v>
      </c>
      <c r="B17" s="18">
        <f>10^(-1/B16)</f>
        <v>2.0142703241034523</v>
      </c>
    </row>
    <row r="18" spans="1:5" ht="15" thickBot="1" x14ac:dyDescent="0.35">
      <c r="A18" s="19" t="s">
        <v>6</v>
      </c>
      <c r="B18" s="20">
        <f>(B17-1)*100</f>
        <v>101.42703241034523</v>
      </c>
    </row>
    <row r="19" spans="1:5" ht="15" thickTop="1" x14ac:dyDescent="0.3"/>
    <row r="21" spans="1:5" ht="15" thickBot="1" x14ac:dyDescent="0.35"/>
    <row r="22" spans="1:5" ht="15.6" thickTop="1" thickBot="1" x14ac:dyDescent="0.35">
      <c r="A22" s="29" t="s">
        <v>33</v>
      </c>
      <c r="B22" s="30"/>
      <c r="C22" s="30"/>
      <c r="D22" s="30"/>
      <c r="E22" s="31"/>
    </row>
    <row r="23" spans="1:5" ht="15" thickTop="1" x14ac:dyDescent="0.3">
      <c r="A23" s="23" t="s">
        <v>34</v>
      </c>
      <c r="B23" s="24"/>
      <c r="C23" s="24"/>
      <c r="D23" s="24"/>
      <c r="E23" s="25"/>
    </row>
    <row r="24" spans="1:5" x14ac:dyDescent="0.3">
      <c r="A24" s="4" t="s">
        <v>37</v>
      </c>
      <c r="B24" s="3" t="s">
        <v>2</v>
      </c>
      <c r="C24" s="3" t="s">
        <v>7</v>
      </c>
      <c r="D24" s="3" t="s">
        <v>40</v>
      </c>
      <c r="E24" s="5" t="s">
        <v>8</v>
      </c>
    </row>
    <row r="25" spans="1:5" x14ac:dyDescent="0.3">
      <c r="A25" s="4" t="s">
        <v>9</v>
      </c>
      <c r="B25" s="13">
        <v>10.43</v>
      </c>
      <c r="C25" s="3">
        <f t="shared" ref="C25:C34" si="1">(B25-36.543)/-3.2882</f>
        <v>7.941426920503619</v>
      </c>
      <c r="D25" s="3">
        <f t="shared" ref="D25:D34" si="2">10^C25</f>
        <v>87382993.931755185</v>
      </c>
      <c r="E25" s="14">
        <f>$D$25-D25</f>
        <v>0</v>
      </c>
    </row>
    <row r="26" spans="1:5" x14ac:dyDescent="0.3">
      <c r="A26" s="4" t="s">
        <v>18</v>
      </c>
      <c r="B26" s="13">
        <v>10.56</v>
      </c>
      <c r="C26" s="3">
        <f t="shared" si="1"/>
        <v>7.9018916124323333</v>
      </c>
      <c r="D26" s="3">
        <f t="shared" si="2"/>
        <v>79779555.530889362</v>
      </c>
      <c r="E26" s="14">
        <f>$D$25-D26</f>
        <v>7603438.400865823</v>
      </c>
    </row>
    <row r="27" spans="1:5" x14ac:dyDescent="0.3">
      <c r="A27" s="4" t="s">
        <v>19</v>
      </c>
      <c r="B27" s="13">
        <v>10.6</v>
      </c>
      <c r="C27" s="3">
        <f t="shared" si="1"/>
        <v>7.8897269022565535</v>
      </c>
      <c r="D27" s="3">
        <f t="shared" si="2"/>
        <v>77575914.198160961</v>
      </c>
      <c r="E27" s="14">
        <f t="shared" ref="E27:E34" si="3">$D$25-D27</f>
        <v>9807079.7335942239</v>
      </c>
    </row>
    <row r="28" spans="1:5" x14ac:dyDescent="0.3">
      <c r="A28" s="4" t="s">
        <v>20</v>
      </c>
      <c r="B28" s="13">
        <v>10.62</v>
      </c>
      <c r="C28" s="3">
        <f t="shared" si="1"/>
        <v>7.8836445471686645</v>
      </c>
      <c r="D28" s="3">
        <f t="shared" si="2"/>
        <v>76497025.277124122</v>
      </c>
      <c r="E28" s="14">
        <f>$D$25-D28</f>
        <v>10885968.654631063</v>
      </c>
    </row>
    <row r="29" spans="1:5" x14ac:dyDescent="0.3">
      <c r="A29" s="4" t="s">
        <v>21</v>
      </c>
      <c r="B29" s="13">
        <v>11.31</v>
      </c>
      <c r="C29" s="3">
        <f t="shared" si="1"/>
        <v>7.6738032966364571</v>
      </c>
      <c r="D29" s="3">
        <f t="shared" si="2"/>
        <v>47184927.99414555</v>
      </c>
      <c r="E29" s="14">
        <f t="shared" si="3"/>
        <v>40198065.937609635</v>
      </c>
    </row>
    <row r="30" spans="1:5" x14ac:dyDescent="0.3">
      <c r="A30" s="4" t="s">
        <v>22</v>
      </c>
      <c r="B30" s="13">
        <v>12.22</v>
      </c>
      <c r="C30" s="3">
        <f t="shared" si="1"/>
        <v>7.3970561401374617</v>
      </c>
      <c r="D30" s="3">
        <f t="shared" si="2"/>
        <v>24949172.17669547</v>
      </c>
      <c r="E30" s="14">
        <f t="shared" si="3"/>
        <v>62433821.755059719</v>
      </c>
    </row>
    <row r="31" spans="1:5" x14ac:dyDescent="0.3">
      <c r="A31" s="4" t="s">
        <v>23</v>
      </c>
      <c r="B31" s="13">
        <v>13.47</v>
      </c>
      <c r="C31" s="3">
        <f t="shared" si="1"/>
        <v>7.0169089471443344</v>
      </c>
      <c r="D31" s="3">
        <f t="shared" si="2"/>
        <v>10397021.621945819</v>
      </c>
      <c r="E31" s="14">
        <f t="shared" si="3"/>
        <v>76985972.309809372</v>
      </c>
    </row>
    <row r="32" spans="1:5" x14ac:dyDescent="0.3">
      <c r="A32" s="4" t="s">
        <v>24</v>
      </c>
      <c r="B32" s="13">
        <v>15.56</v>
      </c>
      <c r="C32" s="3">
        <f t="shared" si="1"/>
        <v>6.3813028404598251</v>
      </c>
      <c r="D32" s="3">
        <f t="shared" si="2"/>
        <v>2406039.98518092</v>
      </c>
      <c r="E32" s="14">
        <f t="shared" si="3"/>
        <v>84976953.946574271</v>
      </c>
    </row>
    <row r="33" spans="1:5" x14ac:dyDescent="0.3">
      <c r="A33" s="4" t="s">
        <v>25</v>
      </c>
      <c r="B33" s="13">
        <v>13.38</v>
      </c>
      <c r="C33" s="3">
        <f t="shared" si="1"/>
        <v>7.0442795450398386</v>
      </c>
      <c r="D33" s="3">
        <f t="shared" si="2"/>
        <v>11073363.207126345</v>
      </c>
      <c r="E33" s="14">
        <f t="shared" si="3"/>
        <v>76309630.724628836</v>
      </c>
    </row>
    <row r="34" spans="1:5" ht="15" thickBot="1" x14ac:dyDescent="0.35">
      <c r="A34" s="6" t="s">
        <v>26</v>
      </c>
      <c r="B34" s="15">
        <v>21.66</v>
      </c>
      <c r="C34" s="7">
        <f t="shared" si="1"/>
        <v>4.526184538653367</v>
      </c>
      <c r="D34" s="7">
        <f t="shared" si="2"/>
        <v>33588.030482464717</v>
      </c>
      <c r="E34" s="16">
        <f t="shared" si="3"/>
        <v>87349405.901272714</v>
      </c>
    </row>
    <row r="35" spans="1:5" ht="15" thickTop="1" x14ac:dyDescent="0.3">
      <c r="A35" s="23" t="s">
        <v>35</v>
      </c>
      <c r="B35" s="24"/>
      <c r="C35" s="24"/>
      <c r="D35" s="24"/>
      <c r="E35" s="25"/>
    </row>
    <row r="36" spans="1:5" x14ac:dyDescent="0.3">
      <c r="A36" s="4" t="s">
        <v>9</v>
      </c>
      <c r="B36" s="13">
        <v>10.42</v>
      </c>
      <c r="C36" s="3">
        <f t="shared" ref="C36:C47" si="4">(B36-36.543)/-3.2882</f>
        <v>7.9444680980475635</v>
      </c>
      <c r="D36" s="3">
        <f t="shared" ref="D36:D47" si="5">10^C36</f>
        <v>87997046.935746625</v>
      </c>
      <c r="E36" s="14">
        <f>$D$36-D36</f>
        <v>0</v>
      </c>
    </row>
    <row r="37" spans="1:5" x14ac:dyDescent="0.3">
      <c r="A37" s="4" t="s">
        <v>18</v>
      </c>
      <c r="B37" s="13">
        <v>10.49</v>
      </c>
      <c r="C37" s="3">
        <f t="shared" ref="C37:C45" si="6">(B37-36.543)/-3.2882</f>
        <v>7.9231798552399484</v>
      </c>
      <c r="D37" s="3">
        <f t="shared" ref="D37:D45" si="7">10^C37</f>
        <v>83787620.16291368</v>
      </c>
      <c r="E37" s="14">
        <f t="shared" ref="E37:E45" si="8">$D$36-D37</f>
        <v>4209426.772832945</v>
      </c>
    </row>
    <row r="38" spans="1:5" x14ac:dyDescent="0.3">
      <c r="A38" s="4" t="s">
        <v>19</v>
      </c>
      <c r="B38" s="13">
        <v>10.58</v>
      </c>
      <c r="C38" s="3">
        <f t="shared" si="6"/>
        <v>7.8958092573444443</v>
      </c>
      <c r="D38" s="3">
        <f t="shared" si="7"/>
        <v>78670019.414207175</v>
      </c>
      <c r="E38" s="14">
        <f>$D$36-D38</f>
        <v>9327027.5215394497</v>
      </c>
    </row>
    <row r="39" spans="1:5" x14ac:dyDescent="0.3">
      <c r="A39" s="4" t="s">
        <v>20</v>
      </c>
      <c r="B39" s="13">
        <v>10.63</v>
      </c>
      <c r="C39" s="3">
        <f t="shared" si="6"/>
        <v>7.8806033696247182</v>
      </c>
      <c r="D39" s="3">
        <f t="shared" si="7"/>
        <v>75963220.680224985</v>
      </c>
      <c r="E39" s="14">
        <f t="shared" si="8"/>
        <v>12033826.25552164</v>
      </c>
    </row>
    <row r="40" spans="1:5" x14ac:dyDescent="0.3">
      <c r="A40" s="4" t="s">
        <v>21</v>
      </c>
      <c r="B40" s="13">
        <v>11.43</v>
      </c>
      <c r="C40" s="3">
        <f t="shared" si="6"/>
        <v>7.6373091661091177</v>
      </c>
      <c r="D40" s="3">
        <f t="shared" si="7"/>
        <v>43381959.653627448</v>
      </c>
      <c r="E40" s="14">
        <f t="shared" si="8"/>
        <v>44615087.282119177</v>
      </c>
    </row>
    <row r="41" spans="1:5" x14ac:dyDescent="0.3">
      <c r="A41" s="4" t="s">
        <v>22</v>
      </c>
      <c r="B41" s="13">
        <v>12.32</v>
      </c>
      <c r="C41" s="3">
        <f t="shared" si="6"/>
        <v>7.3666443646980113</v>
      </c>
      <c r="D41" s="3">
        <f t="shared" si="7"/>
        <v>23261856.093829956</v>
      </c>
      <c r="E41" s="14">
        <f t="shared" si="8"/>
        <v>64735190.841916665</v>
      </c>
    </row>
    <row r="42" spans="1:5" x14ac:dyDescent="0.3">
      <c r="A42" s="4" t="s">
        <v>23</v>
      </c>
      <c r="B42" s="13">
        <v>13.37</v>
      </c>
      <c r="C42" s="3">
        <f t="shared" si="6"/>
        <v>7.0473207225837857</v>
      </c>
      <c r="D42" s="3">
        <f t="shared" si="7"/>
        <v>11151177.340468373</v>
      </c>
      <c r="E42" s="14">
        <f t="shared" si="8"/>
        <v>76845869.595278248</v>
      </c>
    </row>
    <row r="43" spans="1:5" x14ac:dyDescent="0.3">
      <c r="A43" s="4" t="s">
        <v>24</v>
      </c>
      <c r="B43" s="13">
        <v>15.6</v>
      </c>
      <c r="C43" s="3">
        <f t="shared" si="6"/>
        <v>6.3691381302840453</v>
      </c>
      <c r="D43" s="3">
        <f t="shared" si="7"/>
        <v>2339581.2399013811</v>
      </c>
      <c r="E43" s="14">
        <f t="shared" si="8"/>
        <v>85657465.695845246</v>
      </c>
    </row>
    <row r="44" spans="1:5" x14ac:dyDescent="0.3">
      <c r="A44" s="4" t="s">
        <v>25</v>
      </c>
      <c r="B44" s="13">
        <v>13.4</v>
      </c>
      <c r="C44" s="3">
        <f t="shared" si="6"/>
        <v>7.0381971899519504</v>
      </c>
      <c r="D44" s="3">
        <f t="shared" si="7"/>
        <v>10919360.137922868</v>
      </c>
      <c r="E44" s="14">
        <f t="shared" si="8"/>
        <v>77077686.797823757</v>
      </c>
    </row>
    <row r="45" spans="1:5" ht="15" thickBot="1" x14ac:dyDescent="0.35">
      <c r="A45" s="6" t="s">
        <v>26</v>
      </c>
      <c r="B45" s="15">
        <v>22.1</v>
      </c>
      <c r="C45" s="7">
        <f t="shared" si="6"/>
        <v>4.3923727267197856</v>
      </c>
      <c r="D45" s="7">
        <f t="shared" si="7"/>
        <v>24681.566869389964</v>
      </c>
      <c r="E45" s="16">
        <f t="shared" si="8"/>
        <v>87972365.368877232</v>
      </c>
    </row>
    <row r="46" spans="1:5" ht="15" thickTop="1" x14ac:dyDescent="0.3">
      <c r="A46" s="23" t="s">
        <v>36</v>
      </c>
      <c r="B46" s="24"/>
      <c r="C46" s="24"/>
      <c r="D46" s="24"/>
      <c r="E46" s="25"/>
    </row>
    <row r="47" spans="1:5" x14ac:dyDescent="0.3">
      <c r="A47" s="4" t="s">
        <v>9</v>
      </c>
      <c r="B47" s="13">
        <v>10.41</v>
      </c>
      <c r="C47" s="3">
        <f t="shared" si="4"/>
        <v>7.9475092755915089</v>
      </c>
      <c r="D47" s="3">
        <f t="shared" si="5"/>
        <v>88615414.979481757</v>
      </c>
      <c r="E47" s="14">
        <f>$D$47-D47</f>
        <v>0</v>
      </c>
    </row>
    <row r="48" spans="1:5" x14ac:dyDescent="0.3">
      <c r="A48" s="4" t="s">
        <v>18</v>
      </c>
      <c r="B48" s="13">
        <v>10.45</v>
      </c>
      <c r="C48" s="3">
        <f t="shared" ref="C48:C56" si="9">(B48-36.543)/-3.2882</f>
        <v>7.9353445654157291</v>
      </c>
      <c r="D48" s="3">
        <f t="shared" ref="D48:D56" si="10">10^C48</f>
        <v>86167712.80984436</v>
      </c>
      <c r="E48" s="14">
        <f t="shared" ref="E48:E56" si="11">$D$47-D48</f>
        <v>2447702.1696373969</v>
      </c>
    </row>
    <row r="49" spans="1:5" x14ac:dyDescent="0.3">
      <c r="A49" s="4" t="s">
        <v>19</v>
      </c>
      <c r="B49" s="13">
        <v>10.57</v>
      </c>
      <c r="C49" s="3">
        <f t="shared" si="9"/>
        <v>7.8988504348883888</v>
      </c>
      <c r="D49" s="3">
        <f t="shared" si="10"/>
        <v>79222845.079382792</v>
      </c>
      <c r="E49" s="14">
        <f t="shared" si="11"/>
        <v>9392569.9000989646</v>
      </c>
    </row>
    <row r="50" spans="1:5" x14ac:dyDescent="0.3">
      <c r="A50" s="4" t="s">
        <v>20</v>
      </c>
      <c r="B50" s="13">
        <v>10.61</v>
      </c>
      <c r="C50" s="3">
        <f t="shared" si="9"/>
        <v>7.886685724712609</v>
      </c>
      <c r="D50" s="3">
        <f t="shared" si="10"/>
        <v>77034580.996541753</v>
      </c>
      <c r="E50" s="14">
        <f t="shared" si="11"/>
        <v>11580833.982940003</v>
      </c>
    </row>
    <row r="51" spans="1:5" x14ac:dyDescent="0.3">
      <c r="A51" s="4" t="s">
        <v>21</v>
      </c>
      <c r="B51" s="13">
        <v>11.52</v>
      </c>
      <c r="C51" s="3">
        <f t="shared" si="9"/>
        <v>7.6099385682136127</v>
      </c>
      <c r="D51" s="3">
        <f t="shared" si="10"/>
        <v>40732265.715882368</v>
      </c>
      <c r="E51" s="14">
        <f t="shared" si="11"/>
        <v>47883149.263599388</v>
      </c>
    </row>
    <row r="52" spans="1:5" x14ac:dyDescent="0.3">
      <c r="A52" s="4" t="s">
        <v>22</v>
      </c>
      <c r="B52" s="13">
        <v>12.3</v>
      </c>
      <c r="C52" s="3">
        <f t="shared" si="9"/>
        <v>7.3727267197859012</v>
      </c>
      <c r="D52" s="3">
        <f t="shared" si="10"/>
        <v>23589933.672421645</v>
      </c>
      <c r="E52" s="14">
        <f>$D$47-D52</f>
        <v>65025481.307060108</v>
      </c>
    </row>
    <row r="53" spans="1:5" x14ac:dyDescent="0.3">
      <c r="A53" s="4" t="s">
        <v>23</v>
      </c>
      <c r="B53" s="13">
        <v>13.21</v>
      </c>
      <c r="C53" s="3">
        <f t="shared" si="9"/>
        <v>7.0959795632869049</v>
      </c>
      <c r="D53" s="3">
        <f t="shared" si="10"/>
        <v>12473248.171600426</v>
      </c>
      <c r="E53" s="14">
        <f t="shared" si="11"/>
        <v>76142166.807881325</v>
      </c>
    </row>
    <row r="54" spans="1:5" x14ac:dyDescent="0.3">
      <c r="A54" s="4" t="s">
        <v>24</v>
      </c>
      <c r="B54" s="13">
        <v>15.52</v>
      </c>
      <c r="C54" s="3">
        <f t="shared" si="9"/>
        <v>6.3934675506356067</v>
      </c>
      <c r="D54" s="3">
        <f t="shared" si="10"/>
        <v>2474386.5746390773</v>
      </c>
      <c r="E54" s="14">
        <f t="shared" si="11"/>
        <v>86141028.404842675</v>
      </c>
    </row>
    <row r="55" spans="1:5" x14ac:dyDescent="0.3">
      <c r="A55" s="4" t="s">
        <v>25</v>
      </c>
      <c r="B55" s="13">
        <v>13.57</v>
      </c>
      <c r="C55" s="3">
        <f t="shared" si="9"/>
        <v>6.986497171704884</v>
      </c>
      <c r="D55" s="3">
        <f t="shared" si="10"/>
        <v>9693869.5625361241</v>
      </c>
      <c r="E55" s="14">
        <f t="shared" si="11"/>
        <v>78921545.416945636</v>
      </c>
    </row>
    <row r="56" spans="1:5" ht="15" thickBot="1" x14ac:dyDescent="0.35">
      <c r="A56" s="6" t="s">
        <v>26</v>
      </c>
      <c r="B56" s="15">
        <v>22.28</v>
      </c>
      <c r="C56" s="7">
        <f t="shared" si="9"/>
        <v>4.3376315309287756</v>
      </c>
      <c r="D56" s="7">
        <f t="shared" si="10"/>
        <v>21758.629185977494</v>
      </c>
      <c r="E56" s="16">
        <f t="shared" si="11"/>
        <v>88593656.350295782</v>
      </c>
    </row>
    <row r="57" spans="1:5" ht="15" thickTop="1" x14ac:dyDescent="0.3">
      <c r="B57" s="2"/>
      <c r="E57" s="1"/>
    </row>
    <row r="58" spans="1:5" x14ac:dyDescent="0.3">
      <c r="B58" s="2"/>
      <c r="E58" s="1"/>
    </row>
    <row r="59" spans="1:5" x14ac:dyDescent="0.3">
      <c r="B59" s="2"/>
      <c r="E59" s="1"/>
    </row>
    <row r="60" spans="1:5" x14ac:dyDescent="0.3">
      <c r="B60" s="2"/>
      <c r="E60" s="1"/>
    </row>
    <row r="61" spans="1:5" x14ac:dyDescent="0.3">
      <c r="B61" s="2"/>
      <c r="E61" s="1"/>
    </row>
    <row r="62" spans="1:5" x14ac:dyDescent="0.3">
      <c r="B62" s="2"/>
      <c r="E62" s="1"/>
    </row>
    <row r="63" spans="1:5" x14ac:dyDescent="0.3">
      <c r="B63" s="2"/>
      <c r="E63" s="1"/>
    </row>
    <row r="64" spans="1:5" x14ac:dyDescent="0.3">
      <c r="B64" s="2"/>
      <c r="E64" s="1"/>
    </row>
    <row r="65" spans="2:5" x14ac:dyDescent="0.3">
      <c r="B65" s="2"/>
      <c r="E65" s="1"/>
    </row>
    <row r="66" spans="2:5" x14ac:dyDescent="0.3">
      <c r="B66" s="2"/>
      <c r="E66" s="1"/>
    </row>
    <row r="67" spans="2:5" x14ac:dyDescent="0.3">
      <c r="B67" s="2"/>
      <c r="E67" s="1"/>
    </row>
    <row r="68" spans="2:5" x14ac:dyDescent="0.3">
      <c r="B68" s="2"/>
      <c r="E68" s="1"/>
    </row>
    <row r="69" spans="2:5" x14ac:dyDescent="0.3">
      <c r="B69" s="2"/>
      <c r="E69" s="1"/>
    </row>
    <row r="70" spans="2:5" x14ac:dyDescent="0.3">
      <c r="B70" s="2"/>
      <c r="E70" s="1"/>
    </row>
    <row r="71" spans="2:5" x14ac:dyDescent="0.3">
      <c r="B71" s="2"/>
      <c r="E71" s="1"/>
    </row>
    <row r="72" spans="2:5" x14ac:dyDescent="0.3">
      <c r="B72" s="2"/>
      <c r="E72" s="1"/>
    </row>
    <row r="73" spans="2:5" x14ac:dyDescent="0.3">
      <c r="B73" s="2"/>
      <c r="E73" s="1"/>
    </row>
    <row r="74" spans="2:5" x14ac:dyDescent="0.3">
      <c r="B74" s="2"/>
      <c r="E74" s="1"/>
    </row>
    <row r="75" spans="2:5" x14ac:dyDescent="0.3">
      <c r="B75" s="2"/>
      <c r="E75" s="1"/>
    </row>
    <row r="76" spans="2:5" x14ac:dyDescent="0.3">
      <c r="B76" s="2"/>
      <c r="E76" s="1"/>
    </row>
    <row r="77" spans="2:5" x14ac:dyDescent="0.3">
      <c r="B77" s="2"/>
      <c r="E77" s="1"/>
    </row>
    <row r="78" spans="2:5" x14ac:dyDescent="0.3">
      <c r="B78" s="2"/>
      <c r="E78" s="1"/>
    </row>
    <row r="79" spans="2:5" x14ac:dyDescent="0.3">
      <c r="B79" s="2"/>
      <c r="E79" s="1"/>
    </row>
    <row r="80" spans="2:5" x14ac:dyDescent="0.3">
      <c r="B80" s="2"/>
      <c r="E80" s="1"/>
    </row>
    <row r="81" spans="2:5" x14ac:dyDescent="0.3">
      <c r="B81" s="2"/>
      <c r="E81" s="1"/>
    </row>
    <row r="82" spans="2:5" x14ac:dyDescent="0.3">
      <c r="B82" s="2"/>
      <c r="E82" s="1"/>
    </row>
    <row r="83" spans="2:5" x14ac:dyDescent="0.3">
      <c r="B83" s="2"/>
      <c r="E83" s="1"/>
    </row>
  </sheetData>
  <mergeCells count="6">
    <mergeCell ref="A46:E46"/>
    <mergeCell ref="A15:B15"/>
    <mergeCell ref="A1:G1"/>
    <mergeCell ref="A22:E22"/>
    <mergeCell ref="A23:E23"/>
    <mergeCell ref="A35:E35"/>
  </mergeCells>
  <pageMargins left="0.7" right="0.7" top="0.75" bottom="0.75" header="0.3" footer="0.3"/>
  <pageSetup orientation="portrait" horizontalDpi="90" verticalDpi="9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FF95C-E911-4D29-8217-31A088B00385}">
  <dimension ref="A1:G60"/>
  <sheetViews>
    <sheetView tabSelected="1" workbookViewId="0">
      <selection activeCell="C42" sqref="C42"/>
    </sheetView>
  </sheetViews>
  <sheetFormatPr defaultRowHeight="14.4" x14ac:dyDescent="0.3"/>
  <cols>
    <col min="1" max="1" width="12" bestFit="1" customWidth="1"/>
    <col min="3" max="3" width="16.109375" bestFit="1" customWidth="1"/>
    <col min="4" max="4" width="18.77734375" bestFit="1" customWidth="1"/>
    <col min="5" max="5" width="16.6640625" bestFit="1" customWidth="1"/>
  </cols>
  <sheetData>
    <row r="1" spans="1:7" ht="15.6" thickTop="1" thickBot="1" x14ac:dyDescent="0.35">
      <c r="A1" s="28" t="s">
        <v>43</v>
      </c>
      <c r="B1" s="28"/>
      <c r="C1" s="28"/>
      <c r="D1" s="28"/>
      <c r="E1" s="28"/>
      <c r="F1" s="28"/>
      <c r="G1" s="28"/>
    </row>
    <row r="2" spans="1:7" ht="15.6" thickTop="1" thickBot="1" x14ac:dyDescent="0.35">
      <c r="A2" s="12" t="s">
        <v>0</v>
      </c>
      <c r="B2" s="12" t="s">
        <v>1</v>
      </c>
      <c r="C2" s="12" t="s">
        <v>29</v>
      </c>
      <c r="D2" s="12" t="s">
        <v>30</v>
      </c>
      <c r="E2" s="12" t="s">
        <v>31</v>
      </c>
      <c r="F2" s="12" t="s">
        <v>28</v>
      </c>
      <c r="G2" s="12" t="s">
        <v>27</v>
      </c>
    </row>
    <row r="3" spans="1:7" ht="15" thickTop="1" x14ac:dyDescent="0.3">
      <c r="A3" s="9">
        <v>10</v>
      </c>
      <c r="B3" s="10">
        <v>1</v>
      </c>
      <c r="C3" s="10">
        <v>34.33</v>
      </c>
      <c r="D3" s="10">
        <v>34.5</v>
      </c>
      <c r="E3" s="10">
        <v>34.65</v>
      </c>
      <c r="F3" s="10">
        <v>34.49</v>
      </c>
      <c r="G3" s="11">
        <v>0.16</v>
      </c>
    </row>
    <row r="4" spans="1:7" x14ac:dyDescent="0.3">
      <c r="A4" s="4">
        <v>100</v>
      </c>
      <c r="B4" s="3">
        <f>LOG(A4)</f>
        <v>2</v>
      </c>
      <c r="C4" s="3">
        <v>31.09</v>
      </c>
      <c r="D4" s="3">
        <v>31.23</v>
      </c>
      <c r="E4" s="3">
        <v>31.33</v>
      </c>
      <c r="F4" s="3">
        <v>31.21</v>
      </c>
      <c r="G4" s="5">
        <v>0.12</v>
      </c>
    </row>
    <row r="5" spans="1:7" x14ac:dyDescent="0.3">
      <c r="A5" s="4">
        <v>1000</v>
      </c>
      <c r="B5" s="3">
        <f>LOG(A5)</f>
        <v>3</v>
      </c>
      <c r="C5" s="3">
        <v>26.89</v>
      </c>
      <c r="D5" s="3">
        <v>26.81</v>
      </c>
      <c r="E5" s="3">
        <v>26.71</v>
      </c>
      <c r="F5" s="3">
        <v>26.8</v>
      </c>
      <c r="G5" s="5">
        <v>0.09</v>
      </c>
    </row>
    <row r="6" spans="1:7" x14ac:dyDescent="0.3">
      <c r="A6" s="4">
        <v>10000</v>
      </c>
      <c r="B6" s="3">
        <f t="shared" ref="B6:B11" si="0">LOG(A6)</f>
        <v>4</v>
      </c>
      <c r="C6" s="3">
        <v>23.51</v>
      </c>
      <c r="D6" s="3">
        <v>23.62</v>
      </c>
      <c r="E6" s="3">
        <v>23.68</v>
      </c>
      <c r="F6" s="3">
        <v>23.6</v>
      </c>
      <c r="G6" s="5">
        <v>0.08</v>
      </c>
    </row>
    <row r="7" spans="1:7" x14ac:dyDescent="0.3">
      <c r="A7" s="4">
        <v>100000</v>
      </c>
      <c r="B7" s="3">
        <f t="shared" si="0"/>
        <v>5</v>
      </c>
      <c r="C7" s="3">
        <v>20.170000000000002</v>
      </c>
      <c r="D7" s="3">
        <v>20.32</v>
      </c>
      <c r="E7" s="3">
        <v>20.25</v>
      </c>
      <c r="F7" s="3">
        <v>20.239999999999998</v>
      </c>
      <c r="G7" s="5">
        <v>7.0000000000000007E-2</v>
      </c>
    </row>
    <row r="8" spans="1:7" x14ac:dyDescent="0.3">
      <c r="A8" s="4">
        <v>1000000</v>
      </c>
      <c r="B8" s="3">
        <f t="shared" si="0"/>
        <v>6</v>
      </c>
      <c r="C8" s="3">
        <v>17.09</v>
      </c>
      <c r="D8" s="3">
        <v>17.28</v>
      </c>
      <c r="E8" s="3">
        <v>17.190000000000001</v>
      </c>
      <c r="F8" s="3">
        <v>17.18</v>
      </c>
      <c r="G8" s="5">
        <v>0.09</v>
      </c>
    </row>
    <row r="9" spans="1:7" x14ac:dyDescent="0.3">
      <c r="A9" s="4">
        <v>10000000</v>
      </c>
      <c r="B9" s="3">
        <f t="shared" si="0"/>
        <v>7</v>
      </c>
      <c r="C9" s="3">
        <v>14.15</v>
      </c>
      <c r="D9" s="3">
        <v>14.33</v>
      </c>
      <c r="E9" s="3">
        <v>14.07</v>
      </c>
      <c r="F9" s="3">
        <v>14.18</v>
      </c>
      <c r="G9" s="5">
        <v>0.13</v>
      </c>
    </row>
    <row r="10" spans="1:7" x14ac:dyDescent="0.3">
      <c r="A10" s="4">
        <v>100000000</v>
      </c>
      <c r="B10" s="3">
        <f t="shared" si="0"/>
        <v>8</v>
      </c>
      <c r="C10" s="3">
        <v>10.58</v>
      </c>
      <c r="D10" s="3">
        <v>10.69</v>
      </c>
      <c r="E10" s="3">
        <v>10.73</v>
      </c>
      <c r="F10" s="3">
        <v>10.66</v>
      </c>
      <c r="G10" s="5">
        <v>7.0000000000000007E-2</v>
      </c>
    </row>
    <row r="11" spans="1:7" ht="15" thickBot="1" x14ac:dyDescent="0.35">
      <c r="A11" s="6">
        <v>1000000000</v>
      </c>
      <c r="B11" s="7">
        <f t="shared" si="0"/>
        <v>9</v>
      </c>
      <c r="C11" s="7">
        <v>7.28</v>
      </c>
      <c r="D11" s="7">
        <v>7.38</v>
      </c>
      <c r="E11" s="7">
        <v>7.15</v>
      </c>
      <c r="F11" s="7">
        <v>7.27</v>
      </c>
      <c r="G11" s="8">
        <v>0.11</v>
      </c>
    </row>
    <row r="12" spans="1:7" ht="15" thickTop="1" x14ac:dyDescent="0.3"/>
    <row r="14" spans="1:7" ht="15" thickBot="1" x14ac:dyDescent="0.35"/>
    <row r="15" spans="1:7" ht="15.6" thickTop="1" thickBot="1" x14ac:dyDescent="0.35">
      <c r="A15" s="26" t="s">
        <v>3</v>
      </c>
      <c r="B15" s="27"/>
    </row>
    <row r="16" spans="1:7" ht="15" thickTop="1" x14ac:dyDescent="0.3">
      <c r="A16" s="21" t="s">
        <v>4</v>
      </c>
      <c r="B16" s="22">
        <v>-3.3698000000000001</v>
      </c>
    </row>
    <row r="17" spans="1:5" x14ac:dyDescent="0.3">
      <c r="A17" s="17" t="s">
        <v>5</v>
      </c>
      <c r="B17" s="18">
        <f>10^(-1/B16)</f>
        <v>1.9804027308714924</v>
      </c>
    </row>
    <row r="18" spans="1:5" ht="15" thickBot="1" x14ac:dyDescent="0.35">
      <c r="A18" s="19" t="s">
        <v>6</v>
      </c>
      <c r="B18" s="20">
        <f>(B17-1)*100</f>
        <v>98.040273087149245</v>
      </c>
    </row>
    <row r="19" spans="1:5" ht="15" thickTop="1" x14ac:dyDescent="0.3"/>
    <row r="21" spans="1:5" ht="15" thickBot="1" x14ac:dyDescent="0.35"/>
    <row r="22" spans="1:5" ht="15.6" thickTop="1" thickBot="1" x14ac:dyDescent="0.35">
      <c r="A22" s="29" t="s">
        <v>44</v>
      </c>
      <c r="B22" s="30"/>
      <c r="C22" s="30"/>
      <c r="D22" s="30"/>
      <c r="E22" s="31"/>
    </row>
    <row r="23" spans="1:5" ht="15" thickTop="1" x14ac:dyDescent="0.3">
      <c r="A23" s="23" t="s">
        <v>34</v>
      </c>
      <c r="B23" s="24"/>
      <c r="C23" s="24"/>
      <c r="D23" s="24"/>
      <c r="E23" s="25"/>
    </row>
    <row r="24" spans="1:5" x14ac:dyDescent="0.3">
      <c r="A24" s="4" t="s">
        <v>37</v>
      </c>
      <c r="B24" s="3" t="s">
        <v>2</v>
      </c>
      <c r="C24" s="3" t="s">
        <v>7</v>
      </c>
      <c r="D24" s="3" t="s">
        <v>40</v>
      </c>
      <c r="E24" s="5" t="s">
        <v>8</v>
      </c>
    </row>
    <row r="25" spans="1:5" x14ac:dyDescent="0.3">
      <c r="A25" s="4" t="s">
        <v>9</v>
      </c>
      <c r="B25" s="13">
        <v>10.73</v>
      </c>
      <c r="C25" s="3">
        <f t="shared" ref="C25:C34" si="1">(B25-37.475)/-3.3698</f>
        <v>7.9366727995726754</v>
      </c>
      <c r="D25" s="3">
        <f>10^C25</f>
        <v>86431649.14667955</v>
      </c>
      <c r="E25" s="14">
        <f>$D$25-D25</f>
        <v>0</v>
      </c>
    </row>
    <row r="26" spans="1:5" x14ac:dyDescent="0.3">
      <c r="A26" s="4" t="s">
        <v>10</v>
      </c>
      <c r="B26" s="13">
        <v>10.74</v>
      </c>
      <c r="C26" s="3">
        <f t="shared" si="1"/>
        <v>7.9337052644073829</v>
      </c>
      <c r="D26" s="3">
        <f t="shared" ref="D26:D34" si="2">10^C26</f>
        <v>85843074.650389031</v>
      </c>
      <c r="E26" s="14">
        <f>$D$25-D26</f>
        <v>588574.49629051983</v>
      </c>
    </row>
    <row r="27" spans="1:5" x14ac:dyDescent="0.3">
      <c r="A27" s="4" t="s">
        <v>11</v>
      </c>
      <c r="B27" s="13">
        <v>10.78</v>
      </c>
      <c r="C27" s="3">
        <f t="shared" si="1"/>
        <v>7.9218351237462166</v>
      </c>
      <c r="D27" s="3">
        <f t="shared" si="2"/>
        <v>83528584.877014682</v>
      </c>
      <c r="E27" s="14">
        <f t="shared" ref="E27:E34" si="3">$D$25-D27</f>
        <v>2903064.2696648687</v>
      </c>
    </row>
    <row r="28" spans="1:5" x14ac:dyDescent="0.3">
      <c r="A28" s="4" t="s">
        <v>12</v>
      </c>
      <c r="B28" s="13">
        <v>10.81</v>
      </c>
      <c r="C28" s="3">
        <f t="shared" si="1"/>
        <v>7.9129325182503409</v>
      </c>
      <c r="D28" s="3">
        <f t="shared" si="2"/>
        <v>81833762.29336153</v>
      </c>
      <c r="E28" s="14">
        <f>$D$25-D28</f>
        <v>4597886.8533180207</v>
      </c>
    </row>
    <row r="29" spans="1:5" x14ac:dyDescent="0.3">
      <c r="A29" s="4" t="s">
        <v>13</v>
      </c>
      <c r="B29" s="13">
        <v>10.87</v>
      </c>
      <c r="C29" s="3">
        <f t="shared" si="1"/>
        <v>7.8951273072585915</v>
      </c>
      <c r="D29" s="3">
        <f t="shared" si="2"/>
        <v>78546584.902315781</v>
      </c>
      <c r="E29" s="14">
        <f t="shared" si="3"/>
        <v>7885064.2443637699</v>
      </c>
    </row>
    <row r="30" spans="1:5" x14ac:dyDescent="0.3">
      <c r="A30" s="4" t="s">
        <v>14</v>
      </c>
      <c r="B30" s="13">
        <v>11.23</v>
      </c>
      <c r="C30" s="3">
        <f t="shared" si="1"/>
        <v>7.7882960413080893</v>
      </c>
      <c r="D30" s="3">
        <f t="shared" si="2"/>
        <v>61418052.498712353</v>
      </c>
      <c r="E30" s="14">
        <f t="shared" si="3"/>
        <v>25013596.647967197</v>
      </c>
    </row>
    <row r="31" spans="1:5" x14ac:dyDescent="0.3">
      <c r="A31" s="4" t="s">
        <v>15</v>
      </c>
      <c r="B31" s="13">
        <v>11.53</v>
      </c>
      <c r="C31" s="3">
        <f t="shared" si="1"/>
        <v>7.6992699863493383</v>
      </c>
      <c r="D31" s="3">
        <f t="shared" si="2"/>
        <v>50034548.636188999</v>
      </c>
      <c r="E31" s="14">
        <f t="shared" si="3"/>
        <v>36397100.510490552</v>
      </c>
    </row>
    <row r="32" spans="1:5" x14ac:dyDescent="0.3">
      <c r="A32" s="4" t="s">
        <v>16</v>
      </c>
      <c r="B32" s="13">
        <v>11.68</v>
      </c>
      <c r="C32" s="3">
        <f t="shared" si="1"/>
        <v>7.6547569588699629</v>
      </c>
      <c r="D32" s="3">
        <f t="shared" si="2"/>
        <v>45160314.619105011</v>
      </c>
      <c r="E32" s="14">
        <f t="shared" si="3"/>
        <v>41271334.527574539</v>
      </c>
    </row>
    <row r="33" spans="1:5" x14ac:dyDescent="0.3">
      <c r="A33" s="4" t="s">
        <v>17</v>
      </c>
      <c r="B33" s="13">
        <v>16.12</v>
      </c>
      <c r="C33" s="3">
        <f t="shared" si="1"/>
        <v>6.3371713454804439</v>
      </c>
      <c r="D33" s="3">
        <f t="shared" si="2"/>
        <v>2173558.5601850548</v>
      </c>
      <c r="E33" s="14">
        <f t="shared" si="3"/>
        <v>84258090.586494491</v>
      </c>
    </row>
    <row r="34" spans="1:5" ht="15" thickBot="1" x14ac:dyDescent="0.35">
      <c r="A34" s="6" t="s">
        <v>18</v>
      </c>
      <c r="B34" s="15">
        <v>25.08</v>
      </c>
      <c r="C34" s="7">
        <f t="shared" si="1"/>
        <v>3.6782598373790738</v>
      </c>
      <c r="D34" s="7">
        <f t="shared" si="2"/>
        <v>4767.1611964608583</v>
      </c>
      <c r="E34" s="16">
        <f t="shared" si="3"/>
        <v>86426881.985483095</v>
      </c>
    </row>
    <row r="35" spans="1:5" ht="15" thickTop="1" x14ac:dyDescent="0.3">
      <c r="A35" s="23" t="s">
        <v>35</v>
      </c>
      <c r="B35" s="24"/>
      <c r="C35" s="24"/>
      <c r="D35" s="24"/>
      <c r="E35" s="25"/>
    </row>
    <row r="36" spans="1:5" x14ac:dyDescent="0.3">
      <c r="A36" s="4" t="s">
        <v>9</v>
      </c>
      <c r="B36" s="13">
        <v>10.73</v>
      </c>
      <c r="C36" s="3">
        <f t="shared" ref="C36:C56" si="4">(B36-37.475)/-3.3698</f>
        <v>7.9366727995726754</v>
      </c>
      <c r="D36" s="3">
        <f t="shared" ref="D36:D56" si="5">10^C36</f>
        <v>86431649.14667955</v>
      </c>
      <c r="E36" s="14">
        <f>$D$36-D36</f>
        <v>0</v>
      </c>
    </row>
    <row r="37" spans="1:5" x14ac:dyDescent="0.3">
      <c r="A37" s="4" t="s">
        <v>10</v>
      </c>
      <c r="B37" s="13">
        <v>10.73</v>
      </c>
      <c r="C37" s="3">
        <f t="shared" si="4"/>
        <v>7.9366727995726754</v>
      </c>
      <c r="D37" s="3">
        <f t="shared" si="5"/>
        <v>86431649.14667955</v>
      </c>
      <c r="E37" s="14">
        <f t="shared" ref="E37:E44" si="6">$D$36-D37</f>
        <v>0</v>
      </c>
    </row>
    <row r="38" spans="1:5" x14ac:dyDescent="0.3">
      <c r="A38" s="4" t="s">
        <v>11</v>
      </c>
      <c r="B38" s="13">
        <v>10.78</v>
      </c>
      <c r="C38" s="3">
        <f t="shared" si="4"/>
        <v>7.9218351237462166</v>
      </c>
      <c r="D38" s="3">
        <f t="shared" si="5"/>
        <v>83528584.877014682</v>
      </c>
      <c r="E38" s="14">
        <f t="shared" si="6"/>
        <v>2903064.2696648687</v>
      </c>
    </row>
    <row r="39" spans="1:5" x14ac:dyDescent="0.3">
      <c r="A39" s="4" t="s">
        <v>12</v>
      </c>
      <c r="B39" s="13">
        <v>10.8</v>
      </c>
      <c r="C39" s="3">
        <f t="shared" si="4"/>
        <v>7.9159000534156325</v>
      </c>
      <c r="D39" s="3">
        <f t="shared" si="5"/>
        <v>82394847.338573217</v>
      </c>
      <c r="E39" s="14">
        <f>$D$36-D39</f>
        <v>4036801.808106333</v>
      </c>
    </row>
    <row r="40" spans="1:5" x14ac:dyDescent="0.3">
      <c r="A40" s="4" t="s">
        <v>13</v>
      </c>
      <c r="B40" s="13">
        <v>10.83</v>
      </c>
      <c r="C40" s="3">
        <f t="shared" si="4"/>
        <v>7.9069974479197587</v>
      </c>
      <c r="D40" s="3">
        <f t="shared" si="5"/>
        <v>80723028.66414395</v>
      </c>
      <c r="E40" s="14">
        <f t="shared" si="6"/>
        <v>5708620.4825356007</v>
      </c>
    </row>
    <row r="41" spans="1:5" x14ac:dyDescent="0.3">
      <c r="A41" s="4" t="s">
        <v>14</v>
      </c>
      <c r="B41" s="13">
        <v>11.13</v>
      </c>
      <c r="C41" s="3">
        <f t="shared" si="4"/>
        <v>7.817971392961006</v>
      </c>
      <c r="D41" s="3">
        <f t="shared" si="5"/>
        <v>65761451.87673042</v>
      </c>
      <c r="E41" s="14">
        <f t="shared" si="6"/>
        <v>20670197.269949131</v>
      </c>
    </row>
    <row r="42" spans="1:5" x14ac:dyDescent="0.3">
      <c r="A42" s="4" t="s">
        <v>15</v>
      </c>
      <c r="B42" s="13">
        <v>11.29</v>
      </c>
      <c r="C42" s="3">
        <f t="shared" si="4"/>
        <v>7.7704908303163398</v>
      </c>
      <c r="D42" s="3">
        <f t="shared" si="5"/>
        <v>58950953.004348896</v>
      </c>
      <c r="E42" s="14">
        <f t="shared" si="6"/>
        <v>27480696.142330654</v>
      </c>
    </row>
    <row r="43" spans="1:5" x14ac:dyDescent="0.3">
      <c r="A43" s="4" t="s">
        <v>16</v>
      </c>
      <c r="B43" s="13">
        <v>11.53</v>
      </c>
      <c r="C43" s="3">
        <f t="shared" si="4"/>
        <v>7.6992699863493383</v>
      </c>
      <c r="D43" s="3">
        <f t="shared" si="5"/>
        <v>50034548.636188999</v>
      </c>
      <c r="E43" s="14">
        <f>$D$36-D43</f>
        <v>36397100.510490552</v>
      </c>
    </row>
    <row r="44" spans="1:5" x14ac:dyDescent="0.3">
      <c r="A44" s="4" t="s">
        <v>17</v>
      </c>
      <c r="B44" s="13">
        <v>15.87</v>
      </c>
      <c r="C44" s="3">
        <f t="shared" si="4"/>
        <v>6.4113597246127378</v>
      </c>
      <c r="D44" s="3">
        <f t="shared" si="5"/>
        <v>2578455.9988983525</v>
      </c>
      <c r="E44" s="14">
        <f t="shared" si="6"/>
        <v>83853193.147781193</v>
      </c>
    </row>
    <row r="45" spans="1:5" ht="15" thickBot="1" x14ac:dyDescent="0.35">
      <c r="A45" s="6" t="s">
        <v>18</v>
      </c>
      <c r="B45" s="15">
        <v>24.33</v>
      </c>
      <c r="C45" s="7">
        <f t="shared" si="4"/>
        <v>3.900824974775952</v>
      </c>
      <c r="D45" s="7">
        <f t="shared" si="5"/>
        <v>7958.3855450828414</v>
      </c>
      <c r="E45" s="14">
        <f>$D$36-D45</f>
        <v>86423690.761134461</v>
      </c>
    </row>
    <row r="46" spans="1:5" ht="15" thickTop="1" x14ac:dyDescent="0.3">
      <c r="A46" s="23" t="s">
        <v>36</v>
      </c>
      <c r="B46" s="24"/>
      <c r="C46" s="24"/>
      <c r="D46" s="24"/>
      <c r="E46" s="25"/>
    </row>
    <row r="47" spans="1:5" x14ac:dyDescent="0.3">
      <c r="A47" s="4" t="s">
        <v>9</v>
      </c>
      <c r="B47" s="13">
        <v>10.73</v>
      </c>
      <c r="C47" s="3">
        <f t="shared" si="4"/>
        <v>7.9366727995726754</v>
      </c>
      <c r="D47" s="3">
        <f t="shared" si="5"/>
        <v>86431649.14667955</v>
      </c>
      <c r="E47" s="14">
        <f>$D$47-D47</f>
        <v>0</v>
      </c>
    </row>
    <row r="48" spans="1:5" x14ac:dyDescent="0.3">
      <c r="A48" s="4" t="s">
        <v>10</v>
      </c>
      <c r="B48" s="13">
        <v>10.73</v>
      </c>
      <c r="C48" s="3">
        <f t="shared" si="4"/>
        <v>7.9366727995726754</v>
      </c>
      <c r="D48" s="3">
        <f t="shared" si="5"/>
        <v>86431649.14667955</v>
      </c>
      <c r="E48" s="14">
        <f t="shared" ref="E48:E56" si="7">$D$47-D48</f>
        <v>0</v>
      </c>
    </row>
    <row r="49" spans="1:5" x14ac:dyDescent="0.3">
      <c r="A49" s="4" t="s">
        <v>11</v>
      </c>
      <c r="B49" s="13">
        <v>10.77</v>
      </c>
      <c r="C49" s="3">
        <f t="shared" si="4"/>
        <v>7.9248026589115081</v>
      </c>
      <c r="D49" s="3">
        <f t="shared" si="5"/>
        <v>84101290.304564282</v>
      </c>
      <c r="E49" s="14">
        <f t="shared" si="7"/>
        <v>2330358.8421152681</v>
      </c>
    </row>
    <row r="50" spans="1:5" x14ac:dyDescent="0.3">
      <c r="A50" s="4" t="s">
        <v>12</v>
      </c>
      <c r="B50" s="13">
        <v>10.82</v>
      </c>
      <c r="C50" s="3">
        <f t="shared" si="4"/>
        <v>7.9099649830850494</v>
      </c>
      <c r="D50" s="3">
        <f t="shared" si="5"/>
        <v>81276498.074792609</v>
      </c>
      <c r="E50" s="14">
        <f t="shared" si="7"/>
        <v>5155151.0718869418</v>
      </c>
    </row>
    <row r="51" spans="1:5" x14ac:dyDescent="0.3">
      <c r="A51" s="4" t="s">
        <v>13</v>
      </c>
      <c r="B51" s="13">
        <v>10.85</v>
      </c>
      <c r="C51" s="3">
        <f t="shared" si="4"/>
        <v>7.9010623775891737</v>
      </c>
      <c r="D51" s="3">
        <f t="shared" si="5"/>
        <v>79627371.076409444</v>
      </c>
      <c r="E51" s="14">
        <f>$D$47-D51</f>
        <v>6804278.0702701062</v>
      </c>
    </row>
    <row r="52" spans="1:5" x14ac:dyDescent="0.3">
      <c r="A52" s="4" t="s">
        <v>14</v>
      </c>
      <c r="B52" s="13">
        <v>11.11</v>
      </c>
      <c r="C52" s="3">
        <f t="shared" si="4"/>
        <v>7.82390646329159</v>
      </c>
      <c r="D52" s="3">
        <f t="shared" si="5"/>
        <v>66666317.034968995</v>
      </c>
      <c r="E52" s="14">
        <f t="shared" si="7"/>
        <v>19765332.111710556</v>
      </c>
    </row>
    <row r="53" spans="1:5" x14ac:dyDescent="0.3">
      <c r="A53" s="4" t="s">
        <v>15</v>
      </c>
      <c r="B53" s="13">
        <v>11.32</v>
      </c>
      <c r="C53" s="3">
        <f t="shared" si="4"/>
        <v>7.7615882248204642</v>
      </c>
      <c r="D53" s="3">
        <f t="shared" si="5"/>
        <v>57754818.691445477</v>
      </c>
      <c r="E53" s="14">
        <f t="shared" si="7"/>
        <v>28676830.455234073</v>
      </c>
    </row>
    <row r="54" spans="1:5" x14ac:dyDescent="0.3">
      <c r="A54" s="4" t="s">
        <v>16</v>
      </c>
      <c r="B54" s="13">
        <v>11.57</v>
      </c>
      <c r="C54" s="3">
        <f t="shared" si="4"/>
        <v>7.6873998456881711</v>
      </c>
      <c r="D54" s="3">
        <f t="shared" si="5"/>
        <v>48685523.667016946</v>
      </c>
      <c r="E54" s="14">
        <f t="shared" si="7"/>
        <v>37746125.479662605</v>
      </c>
    </row>
    <row r="55" spans="1:5" x14ac:dyDescent="0.3">
      <c r="A55" s="4" t="s">
        <v>17</v>
      </c>
      <c r="B55" s="13">
        <v>15.96</v>
      </c>
      <c r="C55" s="3">
        <f t="shared" si="4"/>
        <v>6.384651908125111</v>
      </c>
      <c r="D55" s="3">
        <f t="shared" si="5"/>
        <v>2424665.9192485162</v>
      </c>
      <c r="E55" s="14">
        <f t="shared" si="7"/>
        <v>84006983.227431029</v>
      </c>
    </row>
    <row r="56" spans="1:5" ht="15" thickBot="1" x14ac:dyDescent="0.35">
      <c r="A56" s="6" t="s">
        <v>18</v>
      </c>
      <c r="B56" s="15">
        <v>24.88</v>
      </c>
      <c r="C56" s="7">
        <f t="shared" si="4"/>
        <v>3.7376105406849076</v>
      </c>
      <c r="D56" s="7">
        <f t="shared" si="5"/>
        <v>5465.2563898646367</v>
      </c>
      <c r="E56" s="14">
        <f t="shared" si="7"/>
        <v>86426183.890289679</v>
      </c>
    </row>
    <row r="57" spans="1:5" ht="15" thickTop="1" x14ac:dyDescent="0.3">
      <c r="E57" s="1"/>
    </row>
    <row r="58" spans="1:5" x14ac:dyDescent="0.3">
      <c r="E58" s="1"/>
    </row>
    <row r="59" spans="1:5" x14ac:dyDescent="0.3">
      <c r="E59" s="1"/>
    </row>
    <row r="60" spans="1:5" x14ac:dyDescent="0.3">
      <c r="E60" s="1"/>
    </row>
  </sheetData>
  <mergeCells count="6">
    <mergeCell ref="A1:G1"/>
    <mergeCell ref="A15:B15"/>
    <mergeCell ref="A22:E22"/>
    <mergeCell ref="A23:E23"/>
    <mergeCell ref="A35:E35"/>
    <mergeCell ref="A46:E46"/>
  </mergeCells>
  <pageMargins left="0.7" right="0.7" top="0.75" bottom="0.75" header="0.3" footer="0.3"/>
  <pageSetup orientation="portrait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Promastigotes</vt:lpstr>
      <vt:lpstr>Axenic amastigotes</vt:lpstr>
      <vt:lpstr>Monocytes</vt:lpstr>
      <vt:lpstr>Intracellular amstigotes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Charbel Al Khoury</cp:lastModifiedBy>
  <dcterms:created xsi:type="dcterms:W3CDTF">2015-06-05T18:17:20Z</dcterms:created>
  <dcterms:modified xsi:type="dcterms:W3CDTF">2022-08-22T09:54:48Z</dcterms:modified>
</cp:coreProperties>
</file>